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LD_disk\Документы\Постановления2016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Лист1!$4:$5</definedName>
    <definedName name="_xlnm.Print_Area" localSheetId="0">Лист1!$A$2:$M$57</definedName>
  </definedNames>
  <calcPr calcId="152511"/>
</workbook>
</file>

<file path=xl/calcChain.xml><?xml version="1.0" encoding="utf-8"?>
<calcChain xmlns="http://schemas.openxmlformats.org/spreadsheetml/2006/main">
  <c r="J6" i="1" l="1"/>
  <c r="K6" i="1"/>
  <c r="L6" i="1"/>
  <c r="I6" i="1"/>
  <c r="H6" i="1" l="1"/>
  <c r="H55" i="1" s="1"/>
  <c r="M23" i="1"/>
  <c r="H57" i="1" l="1"/>
  <c r="G41" i="1" l="1"/>
  <c r="G32" i="1"/>
  <c r="G24" i="1"/>
  <c r="M26" i="1"/>
  <c r="G49" i="1" l="1"/>
  <c r="G6" i="1" l="1"/>
  <c r="M22" i="1"/>
  <c r="I49" i="1" l="1"/>
  <c r="I55" i="1" s="1"/>
  <c r="M7" i="1" l="1"/>
  <c r="M20" i="1"/>
  <c r="M14" i="1"/>
  <c r="M17" i="1"/>
  <c r="L49" i="1"/>
  <c r="K49" i="1"/>
  <c r="J49" i="1"/>
  <c r="M52" i="1"/>
  <c r="J32" i="1"/>
  <c r="M32" i="1" s="1"/>
  <c r="J24" i="1"/>
  <c r="K32" i="1"/>
  <c r="K24" i="1"/>
  <c r="L32" i="1"/>
  <c r="L24" i="1"/>
  <c r="L55" i="1" s="1"/>
  <c r="M33" i="1"/>
  <c r="M29" i="1"/>
  <c r="M25" i="1"/>
  <c r="J41" i="1"/>
  <c r="L41" i="1"/>
  <c r="K41" i="1"/>
  <c r="M50" i="1"/>
  <c r="M46" i="1"/>
  <c r="M42" i="1"/>
  <c r="M37" i="1"/>
  <c r="I57" i="1"/>
  <c r="G57" i="1"/>
  <c r="M9" i="1"/>
  <c r="K55" i="1" l="1"/>
  <c r="J55" i="1"/>
  <c r="M55" i="1" s="1"/>
  <c r="M49" i="1"/>
  <c r="M6" i="1"/>
  <c r="K57" i="1"/>
  <c r="J57" i="1"/>
  <c r="M41" i="1"/>
  <c r="L57" i="1"/>
  <c r="M24" i="1"/>
  <c r="M57" i="1" l="1"/>
</calcChain>
</file>

<file path=xl/sharedStrings.xml><?xml version="1.0" encoding="utf-8"?>
<sst xmlns="http://schemas.openxmlformats.org/spreadsheetml/2006/main" count="169" uniqueCount="97">
  <si>
    <t>N п/п</t>
  </si>
  <si>
    <t>Наименование подпрограммы, мероприятия, индикатора (целевого показателя)</t>
  </si>
  <si>
    <t>Сроки реализации</t>
  </si>
  <si>
    <t>Единица измерения</t>
  </si>
  <si>
    <t>Годы реализации</t>
  </si>
  <si>
    <t>2015-2020</t>
  </si>
  <si>
    <t>тыс. руб.</t>
  </si>
  <si>
    <t>Всего:</t>
  </si>
  <si>
    <t>Местный бюджет</t>
  </si>
  <si>
    <t xml:space="preserve">ед. </t>
  </si>
  <si>
    <t xml:space="preserve">Индикатор  2 Количество автоматизированных рабочих мест в муниципальных библиотеках </t>
  </si>
  <si>
    <t>Индикатор  1 Количество посещений  Музея истории города Обнинска</t>
  </si>
  <si>
    <t>Индикатор  2 Количество мероприятий, проведённых Музеем истории города Обнинска</t>
  </si>
  <si>
    <t>Индикатор 2 Доля отреставрированных музейных предметов</t>
  </si>
  <si>
    <t>%</t>
  </si>
  <si>
    <t>Индикатор  3 Количество подготовленных музейных изданий</t>
  </si>
  <si>
    <t>Индикатор  1 Количество учащихся ДШИ</t>
  </si>
  <si>
    <t>ед.</t>
  </si>
  <si>
    <t>ИТОГО по программе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</si>
  <si>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</si>
  <si>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</si>
  <si>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</si>
  <si>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</si>
  <si>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</si>
  <si>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</si>
  <si>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</si>
  <si>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</si>
  <si>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</si>
  <si>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Целевое  (суммарное) значение показателя                               итог</t>
  </si>
  <si>
    <t>Индикатор 1 Количество проведённых культурно-массовых мероприятий</t>
  </si>
  <si>
    <t>Мероприятие 1                        Обеспечение музейного обслуживания</t>
  </si>
  <si>
    <t>Мероприятие 1                         Обеспечение деятельности системы дополнительного образования в сфере искусства</t>
  </si>
  <si>
    <t>Индикатор 2 Число  посещений культурно-массовых мероприятий</t>
  </si>
  <si>
    <t>тыс.чел.</t>
  </si>
  <si>
    <t>тыс.руб.</t>
  </si>
  <si>
    <t>Мероприятие 1                       Обеспечение библиотечно-информационного обслуживания</t>
  </si>
  <si>
    <t>Мероприятие 1                           Обеспечение деятельности Управления культуры и молодёжной политики</t>
  </si>
  <si>
    <r>
      <t>Подпрограмма 1                    "</t>
    </r>
    <r>
      <rPr>
        <b/>
        <sz val="16"/>
        <rFont val="Times New Roman"/>
        <family val="1"/>
        <charset val="204"/>
      </rPr>
      <t>Поддержка и развитие культурно-досуговой деятельности и народного творчества в городе Обнинске в 2015-2020 гг."</t>
    </r>
  </si>
  <si>
    <r>
      <t xml:space="preserve">Подпрограмма 3                             </t>
    </r>
    <r>
      <rPr>
        <b/>
        <sz val="16"/>
        <rFont val="Times New Roman"/>
        <family val="1"/>
        <charset val="204"/>
      </rPr>
      <t>«Поддержка и развитие деятельности Музея истории города Обнинска»</t>
    </r>
  </si>
  <si>
    <r>
      <t xml:space="preserve">Подпрограмма 4                          </t>
    </r>
    <r>
      <rPr>
        <b/>
        <sz val="16"/>
        <rFont val="Times New Roman"/>
        <family val="1"/>
        <charset val="204"/>
      </rPr>
      <t>«Сохранение и развитие системы дополнительного  образования детей в сфере искусства в городе Обнинске»</t>
    </r>
  </si>
  <si>
    <r>
      <t xml:space="preserve">Подпрограмма 5                                                        </t>
    </r>
    <r>
      <rPr>
        <b/>
        <sz val="16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</si>
  <si>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Индикатор 2 Число посещений киносеансов</t>
  </si>
  <si>
    <t>Индикатор  3   Количество культурно - досуговых формирований</t>
  </si>
  <si>
    <t>1.3.</t>
  </si>
  <si>
    <t>1.4.</t>
  </si>
  <si>
    <t xml:space="preserve">Мероприятие 4                                             Организация киновидеопоказа </t>
  </si>
  <si>
    <t>1.5.</t>
  </si>
  <si>
    <t>Индикатор 3 Количество учащихся ДШИ, принявших участие в творческих мероприятиях</t>
  </si>
  <si>
    <t>Индикатор 2  Количество проведённых ДШИ концертов, выставок</t>
  </si>
  <si>
    <t>Индикатор 2                                                                                        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</si>
  <si>
    <t>Индикатор 2                                                                                                Доля муниципальных учреждений культуры, которые полностью соответствуют нормам и требованиям противопожарной безопасности</t>
  </si>
  <si>
    <r>
      <t xml:space="preserve">Подпрограмма 2                                              </t>
    </r>
    <r>
      <rPr>
        <b/>
        <sz val="16"/>
        <rFont val="Times New Roman"/>
        <family val="1"/>
        <charset val="204"/>
      </rPr>
      <t>«Поддержка и развитие муниципальных библиотек города Обнинска»</t>
    </r>
  </si>
  <si>
    <t>Индикатор 1                                                                                                  Доля помещений муниципальных библиотек, находящихся в нормативном состоянии</t>
  </si>
  <si>
    <t>Индикатор  3  Количество единиц хранения музейного фонда</t>
  </si>
  <si>
    <t>Индикатор 4   Численность участников культурно-досуговых формирований</t>
  </si>
  <si>
    <t>Индикатор 1 Количество проведённых культурно-просветительских мероприятий</t>
  </si>
  <si>
    <t>Индикатор  2  Количество экземпляров обновлённого библиотечного фонда</t>
  </si>
  <si>
    <t>Мероприятие 3                                       Проведение ремонтов, благоустройства, укрепление и совершенствование материально-технической базы учреждений культуры</t>
  </si>
  <si>
    <t>Мероприятие 2                       Проведение ремонтов, благоустройства, укрепление и совершенствование материально-технической базы библиотек</t>
  </si>
  <si>
    <t>Мероприятие 2                                      Проведение ремонтов, благоустройства, укрепление и совершенствование материально-технической базы музея</t>
  </si>
  <si>
    <t>Мероприятие 2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</si>
  <si>
    <t>Мероприятие 2                                         Ведение  бухгалтерского, налогового и статистического учёта в обслуживаемых учреждениях</t>
  </si>
  <si>
    <t xml:space="preserve">Мероприятие 2.                                             Обеспечение культурно-досуговой деятельности и народного творчества </t>
  </si>
  <si>
    <t xml:space="preserve">Индикатор 1                                                                                                  Доля муниципальных учреждений дополнительного образования детей, находящихся в нормативном состоянии </t>
  </si>
  <si>
    <r>
      <t>Мероприятие 1.                    Организация и</t>
    </r>
    <r>
      <rPr>
        <sz val="16"/>
        <color indexed="17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    проведение </t>
    </r>
    <r>
      <rPr>
        <sz val="16"/>
        <color indexed="13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общегородских мероприятий</t>
    </r>
  </si>
  <si>
    <t>Индикатор 1                                                                                                  Доля площади помещений Музея, находящихся в нормативном состоянии</t>
  </si>
  <si>
    <t>Индикатор 1. Количество проведённых общегородских мероприятий</t>
  </si>
  <si>
    <t xml:space="preserve">Индикатор 1 Количество киносеансов </t>
  </si>
  <si>
    <t>тыс.чел. в год</t>
  </si>
  <si>
    <t>ед.  в год</t>
  </si>
  <si>
    <t xml:space="preserve">Мероприятие 5                                           Организация научно-практических конференций, семинаров, лекций, культурно-просветительских мероприятий </t>
  </si>
  <si>
    <r>
      <t xml:space="preserve">Индикатор 1                                                                                                  Доля муниципальных учреждений культуры, находящихся в нормативном состоянии   </t>
    </r>
    <r>
      <rPr>
        <i/>
        <sz val="16"/>
        <color indexed="17"/>
        <rFont val="Times New Roman"/>
        <family val="1"/>
        <charset val="204"/>
      </rPr>
      <t xml:space="preserve"> </t>
    </r>
  </si>
  <si>
    <t>ед. в год</t>
  </si>
  <si>
    <t>тыс.чел.в год</t>
  </si>
  <si>
    <t>чел. в год</t>
  </si>
  <si>
    <t>Индикатор  1 Количество зарегистрированных пользователей библиотек</t>
  </si>
  <si>
    <t>экз.в год</t>
  </si>
  <si>
    <t xml:space="preserve">ед. в год </t>
  </si>
  <si>
    <t>Индикатор 1 Количество учреждений культуры, составляющих муниципальную сеть учреждений культуры</t>
  </si>
  <si>
    <t xml:space="preserve">Индикатор 1 Доля бухгалтерской отчётности, представленной в срок </t>
  </si>
  <si>
    <t>Весовой коэффициент индикатора</t>
  </si>
  <si>
    <t xml:space="preserve">5. Перечень, финансовое обеспечение и характеристика мероприятий муниципальной программы </t>
  </si>
  <si>
    <t>Мероприятие 6                                                       Гранты на поддержку и развиттие народных самодеятельных коллективов</t>
  </si>
  <si>
    <t>Источники финансирования</t>
  </si>
  <si>
    <t>Федеральный бюджет</t>
  </si>
  <si>
    <t>ВСЕГО</t>
  </si>
  <si>
    <t>Мероприятие 7                                                                                    Организация и проведение мероприятий в рамках деятельности ТОС</t>
  </si>
  <si>
    <t>1.</t>
  </si>
  <si>
    <t>1.6.</t>
  </si>
  <si>
    <t>1.7.</t>
  </si>
  <si>
    <t>2.</t>
  </si>
  <si>
    <t>3.</t>
  </si>
  <si>
    <t>4.</t>
  </si>
  <si>
    <t>5.</t>
  </si>
  <si>
    <t>5.2.</t>
  </si>
  <si>
    <t>2016 - 2020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</si>
  <si>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города Обнинска от </t>
    </r>
    <r>
      <rPr>
        <u/>
        <sz val="16"/>
        <rFont val="Arial Cyr"/>
        <charset val="204"/>
      </rPr>
      <t>09.08.2016</t>
    </r>
    <r>
      <rPr>
        <sz val="16"/>
        <rFont val="Arial Cyr"/>
        <charset val="204"/>
      </rPr>
      <t xml:space="preserve"> №</t>
    </r>
    <r>
      <rPr>
        <u/>
        <sz val="16"/>
        <rFont val="Arial Cyr"/>
        <charset val="204"/>
      </rPr>
      <t xml:space="preserve"> 1239-п</t>
    </r>
    <r>
      <rPr>
        <sz val="16"/>
        <rFont val="Arial Cyr"/>
        <charset val="204"/>
      </rPr>
      <t xml:space="preserve">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</si>
</sst>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6"/>
      <color indexed="13"/>
      <name val="Times New Roman"/>
      <family val="1"/>
      <charset val="204"/>
    </font>
    <font>
      <sz val="16"/>
      <color indexed="17"/>
      <name val="Times New Roman"/>
      <family val="1"/>
      <charset val="204"/>
    </font>
    <font>
      <i/>
      <sz val="16"/>
      <color indexed="17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u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0" fillId="2" borderId="0" xfId="0" applyFill="1"/>
    <xf numFmtId="1" fontId="4" fillId="2" borderId="8" xfId="0" applyNumberFormat="1" applyFont="1" applyFill="1" applyBorder="1" applyAlignment="1">
      <alignment horizontal="center" vertical="top" wrapText="1"/>
    </xf>
    <xf numFmtId="0" fontId="5" fillId="2" borderId="0" xfId="0" applyFont="1" applyFill="1"/>
    <xf numFmtId="1" fontId="2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right" vertical="center"/>
    </xf>
    <xf numFmtId="0" fontId="0" fillId="2" borderId="0" xfId="0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0" fontId="2" fillId="0" borderId="8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top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1" fontId="2" fillId="2" borderId="6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0"/>
  <sheetViews>
    <sheetView tabSelected="1" zoomScale="60" zoomScaleSheetLayoutView="75" zoomScalePageLayoutView="75" workbookViewId="0">
      <selection activeCell="O3" sqref="O3"/>
    </sheetView>
  </sheetViews>
  <sheetFormatPr defaultRowHeight="12.75" x14ac:dyDescent="0.2"/>
  <cols>
    <col min="1" max="1" width="9.7109375" customWidth="1"/>
    <col min="2" max="2" width="57" customWidth="1"/>
    <col min="3" max="3" width="20.42578125" style="71" customWidth="1"/>
    <col min="4" max="4" width="12.5703125" customWidth="1"/>
    <col min="5" max="5" width="17.5703125" customWidth="1"/>
    <col min="6" max="6" width="27.42578125" customWidth="1"/>
    <col min="7" max="7" width="16.28515625" customWidth="1"/>
    <col min="8" max="8" width="16.85546875" customWidth="1"/>
    <col min="9" max="9" width="17" customWidth="1"/>
    <col min="10" max="10" width="16.28515625" customWidth="1"/>
    <col min="11" max="11" width="15.5703125" customWidth="1"/>
    <col min="12" max="12" width="17.140625" customWidth="1"/>
    <col min="13" max="13" width="20.140625" customWidth="1"/>
  </cols>
  <sheetData>
    <row r="2" spans="1:13" ht="60.75" customHeight="1" x14ac:dyDescent="0.3">
      <c r="B2" s="74"/>
      <c r="C2" s="74"/>
      <c r="D2" s="74"/>
      <c r="E2" s="74"/>
      <c r="F2" s="74"/>
      <c r="G2" s="74"/>
      <c r="H2" s="74"/>
      <c r="I2" s="74"/>
      <c r="J2" s="119" t="s">
        <v>96</v>
      </c>
      <c r="K2" s="119"/>
      <c r="L2" s="119"/>
      <c r="M2" s="119"/>
    </row>
    <row r="3" spans="1:13" ht="30.75" customHeight="1" x14ac:dyDescent="0.3">
      <c r="A3" s="75"/>
      <c r="B3" s="120" t="s">
        <v>81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ht="42" customHeight="1" x14ac:dyDescent="0.2">
      <c r="A4" s="116" t="s">
        <v>0</v>
      </c>
      <c r="B4" s="116" t="s">
        <v>1</v>
      </c>
      <c r="C4" s="107" t="s">
        <v>80</v>
      </c>
      <c r="D4" s="116" t="s">
        <v>2</v>
      </c>
      <c r="E4" s="116" t="s">
        <v>3</v>
      </c>
      <c r="F4" s="116" t="s">
        <v>83</v>
      </c>
      <c r="G4" s="116" t="s">
        <v>4</v>
      </c>
      <c r="H4" s="116"/>
      <c r="I4" s="116"/>
      <c r="J4" s="116"/>
      <c r="K4" s="116"/>
      <c r="L4" s="116"/>
      <c r="M4" s="122" t="s">
        <v>28</v>
      </c>
    </row>
    <row r="5" spans="1:13" ht="20.25" x14ac:dyDescent="0.2">
      <c r="A5" s="116"/>
      <c r="B5" s="116"/>
      <c r="C5" s="108"/>
      <c r="D5" s="116"/>
      <c r="E5" s="116"/>
      <c r="F5" s="116"/>
      <c r="G5" s="72">
        <v>2015</v>
      </c>
      <c r="H5" s="72">
        <v>2016</v>
      </c>
      <c r="I5" s="72">
        <v>2017</v>
      </c>
      <c r="J5" s="72">
        <v>2018</v>
      </c>
      <c r="K5" s="72">
        <v>2019</v>
      </c>
      <c r="L5" s="72">
        <v>2020</v>
      </c>
      <c r="M5" s="123"/>
    </row>
    <row r="6" spans="1:13" ht="98.45" customHeight="1" x14ac:dyDescent="0.2">
      <c r="A6" s="4" t="s">
        <v>87</v>
      </c>
      <c r="B6" s="10" t="s">
        <v>37</v>
      </c>
      <c r="C6" s="60"/>
      <c r="D6" s="5" t="s">
        <v>5</v>
      </c>
      <c r="E6" s="2" t="s">
        <v>34</v>
      </c>
      <c r="F6" s="6" t="s">
        <v>7</v>
      </c>
      <c r="G6" s="7">
        <f>SUM(G7,G9,G14,G17,G20,G22)</f>
        <v>97052.4</v>
      </c>
      <c r="H6" s="7">
        <f>SUM(H7,H9,H14,H17,H20,H22,H23)</f>
        <v>93194</v>
      </c>
      <c r="I6" s="7">
        <f>SUM(I7,I9,I14,I17,I20,I22,I23)</f>
        <v>93800</v>
      </c>
      <c r="J6" s="7">
        <f t="shared" ref="J6:L6" si="0">SUM(J7,J9,J14,J17,J20,J22,J23)</f>
        <v>118239</v>
      </c>
      <c r="K6" s="7">
        <f t="shared" si="0"/>
        <v>127023</v>
      </c>
      <c r="L6" s="7">
        <f t="shared" si="0"/>
        <v>132558</v>
      </c>
      <c r="M6" s="7">
        <f>SUM(M7,M9,M14,M17,M20,M22,M23)</f>
        <v>661866.4</v>
      </c>
    </row>
    <row r="7" spans="1:13" ht="63" customHeight="1" x14ac:dyDescent="0.2">
      <c r="A7" s="16" t="s">
        <v>19</v>
      </c>
      <c r="B7" s="36" t="s">
        <v>64</v>
      </c>
      <c r="C7" s="61"/>
      <c r="D7" s="2" t="s">
        <v>5</v>
      </c>
      <c r="E7" s="2" t="s">
        <v>34</v>
      </c>
      <c r="F7" s="6" t="s">
        <v>8</v>
      </c>
      <c r="G7" s="7">
        <v>8032.4</v>
      </c>
      <c r="H7" s="7">
        <v>6450</v>
      </c>
      <c r="I7" s="7">
        <v>6500</v>
      </c>
      <c r="J7" s="7">
        <v>6500</v>
      </c>
      <c r="K7" s="7">
        <v>6500</v>
      </c>
      <c r="L7" s="7">
        <v>7000</v>
      </c>
      <c r="M7" s="7">
        <f>SUM(G7:L7)</f>
        <v>40982.400000000001</v>
      </c>
    </row>
    <row r="8" spans="1:13" s="21" customFormat="1" ht="40.5" x14ac:dyDescent="0.2">
      <c r="A8" s="17"/>
      <c r="B8" s="37" t="s">
        <v>66</v>
      </c>
      <c r="C8" s="46">
        <v>1</v>
      </c>
      <c r="D8" s="37"/>
      <c r="E8" s="38" t="s">
        <v>72</v>
      </c>
      <c r="F8" s="37"/>
      <c r="G8" s="50">
        <v>50</v>
      </c>
      <c r="H8" s="50">
        <v>54</v>
      </c>
      <c r="I8" s="50">
        <v>54</v>
      </c>
      <c r="J8" s="50">
        <v>54</v>
      </c>
      <c r="K8" s="50">
        <v>54</v>
      </c>
      <c r="L8" s="50">
        <v>58</v>
      </c>
      <c r="M8" s="20"/>
    </row>
    <row r="9" spans="1:13" ht="66" customHeight="1" x14ac:dyDescent="0.2">
      <c r="A9" s="8" t="s">
        <v>20</v>
      </c>
      <c r="B9" s="9" t="s">
        <v>62</v>
      </c>
      <c r="C9" s="22"/>
      <c r="D9" s="2" t="s">
        <v>5</v>
      </c>
      <c r="E9" s="2" t="s">
        <v>34</v>
      </c>
      <c r="F9" s="6" t="s">
        <v>8</v>
      </c>
      <c r="G9" s="7">
        <v>72954</v>
      </c>
      <c r="H9" s="7">
        <v>72954</v>
      </c>
      <c r="I9" s="7">
        <v>76000</v>
      </c>
      <c r="J9" s="7">
        <v>95789</v>
      </c>
      <c r="K9" s="7">
        <v>104273</v>
      </c>
      <c r="L9" s="7">
        <v>109008</v>
      </c>
      <c r="M9" s="7">
        <f>SUM(G9:L9)</f>
        <v>530978</v>
      </c>
    </row>
    <row r="10" spans="1:13" s="44" customFormat="1" ht="40.5" x14ac:dyDescent="0.2">
      <c r="A10" s="43"/>
      <c r="B10" s="37" t="s">
        <v>29</v>
      </c>
      <c r="C10" s="46">
        <v>0.25</v>
      </c>
      <c r="D10" s="37"/>
      <c r="E10" s="38" t="s">
        <v>72</v>
      </c>
      <c r="F10" s="37"/>
      <c r="G10" s="50">
        <v>720</v>
      </c>
      <c r="H10" s="50">
        <v>720</v>
      </c>
      <c r="I10" s="50">
        <v>720</v>
      </c>
      <c r="J10" s="50">
        <v>720</v>
      </c>
      <c r="K10" s="50">
        <v>720</v>
      </c>
      <c r="L10" s="50">
        <v>720</v>
      </c>
      <c r="M10" s="39"/>
    </row>
    <row r="11" spans="1:13" s="44" customFormat="1" ht="40.5" x14ac:dyDescent="0.2">
      <c r="A11" s="43"/>
      <c r="B11" s="37" t="s">
        <v>32</v>
      </c>
      <c r="C11" s="46">
        <v>0.25</v>
      </c>
      <c r="D11" s="37"/>
      <c r="E11" s="38" t="s">
        <v>73</v>
      </c>
      <c r="F11" s="37"/>
      <c r="G11" s="50">
        <v>140</v>
      </c>
      <c r="H11" s="50">
        <v>140</v>
      </c>
      <c r="I11" s="50">
        <v>140</v>
      </c>
      <c r="J11" s="50">
        <v>140</v>
      </c>
      <c r="K11" s="50">
        <v>140</v>
      </c>
      <c r="L11" s="50">
        <v>140</v>
      </c>
      <c r="M11" s="39"/>
    </row>
    <row r="12" spans="1:13" s="21" customFormat="1" ht="40.5" x14ac:dyDescent="0.2">
      <c r="A12" s="17"/>
      <c r="B12" s="18" t="s">
        <v>42</v>
      </c>
      <c r="C12" s="62">
        <v>0.25</v>
      </c>
      <c r="D12" s="18"/>
      <c r="E12" s="19" t="s">
        <v>72</v>
      </c>
      <c r="F12" s="18"/>
      <c r="G12" s="51">
        <v>87</v>
      </c>
      <c r="H12" s="51">
        <v>87</v>
      </c>
      <c r="I12" s="51">
        <v>87</v>
      </c>
      <c r="J12" s="51">
        <v>87</v>
      </c>
      <c r="K12" s="51">
        <v>87</v>
      </c>
      <c r="L12" s="51">
        <v>87</v>
      </c>
      <c r="M12" s="20"/>
    </row>
    <row r="13" spans="1:13" s="44" customFormat="1" ht="40.5" x14ac:dyDescent="0.2">
      <c r="A13" s="43"/>
      <c r="B13" s="37" t="s">
        <v>54</v>
      </c>
      <c r="C13" s="46">
        <v>0.25</v>
      </c>
      <c r="D13" s="37"/>
      <c r="E13" s="38" t="s">
        <v>74</v>
      </c>
      <c r="F13" s="37"/>
      <c r="G13" s="52">
        <v>2840</v>
      </c>
      <c r="H13" s="52">
        <v>2840</v>
      </c>
      <c r="I13" s="52">
        <v>2840</v>
      </c>
      <c r="J13" s="52">
        <v>2840</v>
      </c>
      <c r="K13" s="52">
        <v>2840</v>
      </c>
      <c r="L13" s="52">
        <v>2850</v>
      </c>
      <c r="M13" s="39"/>
    </row>
    <row r="14" spans="1:13" ht="101.25" x14ac:dyDescent="0.2">
      <c r="A14" s="8" t="s">
        <v>43</v>
      </c>
      <c r="B14" s="10" t="s">
        <v>57</v>
      </c>
      <c r="C14" s="60"/>
      <c r="D14" s="2" t="s">
        <v>5</v>
      </c>
      <c r="E14" s="2" t="s">
        <v>34</v>
      </c>
      <c r="F14" s="6" t="s">
        <v>8</v>
      </c>
      <c r="G14" s="7">
        <v>7366</v>
      </c>
      <c r="H14" s="7">
        <v>6640</v>
      </c>
      <c r="I14" s="7">
        <v>3100</v>
      </c>
      <c r="J14" s="7">
        <v>5350</v>
      </c>
      <c r="K14" s="7">
        <v>5350</v>
      </c>
      <c r="L14" s="7">
        <v>5350</v>
      </c>
      <c r="M14" s="7">
        <f>SUM(G14:L14)</f>
        <v>33156</v>
      </c>
    </row>
    <row r="15" spans="1:13" s="21" customFormat="1" ht="81" x14ac:dyDescent="0.2">
      <c r="A15" s="17"/>
      <c r="B15" s="37" t="s">
        <v>71</v>
      </c>
      <c r="C15" s="46">
        <v>0.5</v>
      </c>
      <c r="D15" s="18"/>
      <c r="E15" s="19" t="s">
        <v>14</v>
      </c>
      <c r="F15" s="18"/>
      <c r="G15" s="51">
        <v>100</v>
      </c>
      <c r="H15" s="51">
        <v>100</v>
      </c>
      <c r="I15" s="51">
        <v>100</v>
      </c>
      <c r="J15" s="51">
        <v>100</v>
      </c>
      <c r="K15" s="51">
        <v>100</v>
      </c>
      <c r="L15" s="51">
        <v>100</v>
      </c>
      <c r="M15" s="20"/>
    </row>
    <row r="16" spans="1:13" s="21" customFormat="1" ht="121.5" x14ac:dyDescent="0.2">
      <c r="A16" s="17"/>
      <c r="B16" s="37" t="s">
        <v>50</v>
      </c>
      <c r="C16" s="46">
        <v>0.5</v>
      </c>
      <c r="D16" s="18"/>
      <c r="E16" s="19" t="s">
        <v>14</v>
      </c>
      <c r="F16" s="18"/>
      <c r="G16" s="51">
        <v>100</v>
      </c>
      <c r="H16" s="51">
        <v>100</v>
      </c>
      <c r="I16" s="51">
        <v>100</v>
      </c>
      <c r="J16" s="51">
        <v>100</v>
      </c>
      <c r="K16" s="51">
        <v>100</v>
      </c>
      <c r="L16" s="51">
        <v>100</v>
      </c>
      <c r="M16" s="20"/>
    </row>
    <row r="17" spans="1:13" ht="40.5" x14ac:dyDescent="0.2">
      <c r="A17" s="45" t="s">
        <v>44</v>
      </c>
      <c r="B17" s="36" t="s">
        <v>45</v>
      </c>
      <c r="C17" s="63"/>
      <c r="D17" s="2" t="s">
        <v>5</v>
      </c>
      <c r="E17" s="2" t="s">
        <v>34</v>
      </c>
      <c r="F17" s="6" t="s">
        <v>8</v>
      </c>
      <c r="G17" s="7">
        <v>3400</v>
      </c>
      <c r="H17" s="7">
        <v>1400</v>
      </c>
      <c r="I17" s="7">
        <v>3400</v>
      </c>
      <c r="J17" s="7">
        <v>4000</v>
      </c>
      <c r="K17" s="7">
        <v>4000</v>
      </c>
      <c r="L17" s="7">
        <v>4000</v>
      </c>
      <c r="M17" s="7">
        <f>SUM(G17:L17)</f>
        <v>20200</v>
      </c>
    </row>
    <row r="18" spans="1:13" s="21" customFormat="1" ht="38.25" customHeight="1" x14ac:dyDescent="0.2">
      <c r="A18" s="17"/>
      <c r="B18" s="18" t="s">
        <v>67</v>
      </c>
      <c r="C18" s="62">
        <v>0.5</v>
      </c>
      <c r="D18" s="18"/>
      <c r="E18" s="19" t="s">
        <v>69</v>
      </c>
      <c r="F18" s="18"/>
      <c r="G18" s="53">
        <v>3570</v>
      </c>
      <c r="H18" s="53">
        <v>3570</v>
      </c>
      <c r="I18" s="53">
        <v>3570</v>
      </c>
      <c r="J18" s="53">
        <v>3570</v>
      </c>
      <c r="K18" s="53">
        <v>3570</v>
      </c>
      <c r="L18" s="53">
        <v>3570</v>
      </c>
      <c r="M18" s="20"/>
    </row>
    <row r="19" spans="1:13" s="21" customFormat="1" ht="40.5" x14ac:dyDescent="0.2">
      <c r="A19" s="73"/>
      <c r="B19" s="18" t="s">
        <v>41</v>
      </c>
      <c r="C19" s="62">
        <v>0.5</v>
      </c>
      <c r="D19" s="18"/>
      <c r="E19" s="19" t="s">
        <v>68</v>
      </c>
      <c r="F19" s="18"/>
      <c r="G19" s="53">
        <v>84</v>
      </c>
      <c r="H19" s="53">
        <v>84</v>
      </c>
      <c r="I19" s="53">
        <v>84</v>
      </c>
      <c r="J19" s="53">
        <v>84</v>
      </c>
      <c r="K19" s="53">
        <v>84</v>
      </c>
      <c r="L19" s="53">
        <v>84</v>
      </c>
      <c r="M19" s="20"/>
    </row>
    <row r="20" spans="1:13" s="42" customFormat="1" ht="101.25" x14ac:dyDescent="0.2">
      <c r="A20" s="45" t="s">
        <v>46</v>
      </c>
      <c r="B20" s="36" t="s">
        <v>70</v>
      </c>
      <c r="C20" s="64"/>
      <c r="D20" s="2" t="s">
        <v>5</v>
      </c>
      <c r="E20" s="48" t="s">
        <v>34</v>
      </c>
      <c r="F20" s="49" t="s">
        <v>8</v>
      </c>
      <c r="G20" s="92">
        <v>5000</v>
      </c>
      <c r="H20" s="41">
        <v>5000</v>
      </c>
      <c r="I20" s="41">
        <v>4000</v>
      </c>
      <c r="J20" s="41">
        <v>5800</v>
      </c>
      <c r="K20" s="41">
        <v>6100</v>
      </c>
      <c r="L20" s="41">
        <v>6400</v>
      </c>
      <c r="M20" s="41">
        <f>SUM(G20:L20)</f>
        <v>32300</v>
      </c>
    </row>
    <row r="21" spans="1:13" s="42" customFormat="1" ht="60.75" x14ac:dyDescent="0.2">
      <c r="A21" s="93"/>
      <c r="B21" s="37" t="s">
        <v>55</v>
      </c>
      <c r="C21" s="65">
        <v>1</v>
      </c>
      <c r="D21" s="40"/>
      <c r="E21" s="38" t="s">
        <v>72</v>
      </c>
      <c r="F21" s="37"/>
      <c r="G21" s="50">
        <v>135</v>
      </c>
      <c r="H21" s="50">
        <v>135</v>
      </c>
      <c r="I21" s="50">
        <v>135</v>
      </c>
      <c r="J21" s="50">
        <v>135</v>
      </c>
      <c r="K21" s="50">
        <v>135</v>
      </c>
      <c r="L21" s="50">
        <v>135</v>
      </c>
      <c r="M21" s="41"/>
    </row>
    <row r="22" spans="1:13" s="56" customFormat="1" ht="60.75" x14ac:dyDescent="0.2">
      <c r="A22" s="101" t="s">
        <v>88</v>
      </c>
      <c r="B22" s="91" t="s">
        <v>82</v>
      </c>
      <c r="C22" s="89"/>
      <c r="D22" s="94" t="s">
        <v>5</v>
      </c>
      <c r="E22" s="90" t="s">
        <v>34</v>
      </c>
      <c r="F22" s="54"/>
      <c r="G22" s="41">
        <v>300</v>
      </c>
      <c r="H22" s="41">
        <v>300</v>
      </c>
      <c r="I22" s="39">
        <v>300</v>
      </c>
      <c r="J22" s="39">
        <v>300</v>
      </c>
      <c r="K22" s="39">
        <v>300</v>
      </c>
      <c r="L22" s="39">
        <v>300</v>
      </c>
      <c r="M22" s="41">
        <f>SUM(G22:L22)</f>
        <v>1800</v>
      </c>
    </row>
    <row r="23" spans="1:13" s="56" customFormat="1" ht="60.75" x14ac:dyDescent="0.2">
      <c r="A23" s="101" t="s">
        <v>89</v>
      </c>
      <c r="B23" s="91" t="s">
        <v>86</v>
      </c>
      <c r="C23" s="89"/>
      <c r="D23" s="94" t="s">
        <v>95</v>
      </c>
      <c r="E23" s="99" t="s">
        <v>34</v>
      </c>
      <c r="F23" s="54"/>
      <c r="G23" s="41"/>
      <c r="H23" s="41">
        <v>450</v>
      </c>
      <c r="I23" s="39">
        <v>500</v>
      </c>
      <c r="J23" s="39">
        <v>500</v>
      </c>
      <c r="K23" s="39">
        <v>500</v>
      </c>
      <c r="L23" s="39">
        <v>500</v>
      </c>
      <c r="M23" s="41">
        <f>SUM(G23:L23)</f>
        <v>2450</v>
      </c>
    </row>
    <row r="24" spans="1:13" ht="81" x14ac:dyDescent="0.2">
      <c r="A24" s="13" t="s">
        <v>90</v>
      </c>
      <c r="B24" s="3" t="s">
        <v>51</v>
      </c>
      <c r="C24" s="59"/>
      <c r="D24" s="3" t="s">
        <v>5</v>
      </c>
      <c r="E24" s="3" t="s">
        <v>34</v>
      </c>
      <c r="F24" s="6" t="s">
        <v>7</v>
      </c>
      <c r="G24" s="7">
        <f>SUM(G25,G26,G29)</f>
        <v>41608.9</v>
      </c>
      <c r="H24" s="7">
        <v>41700</v>
      </c>
      <c r="I24" s="7">
        <v>45000</v>
      </c>
      <c r="J24" s="7">
        <f t="shared" ref="J24:L24" si="1">J25+J29</f>
        <v>44276</v>
      </c>
      <c r="K24" s="7">
        <f t="shared" si="1"/>
        <v>44576</v>
      </c>
      <c r="L24" s="7">
        <f t="shared" si="1"/>
        <v>44910</v>
      </c>
      <c r="M24" s="7">
        <f>SUM(G24:L24)</f>
        <v>262070.9</v>
      </c>
    </row>
    <row r="25" spans="1:13" ht="60.75" customHeight="1" x14ac:dyDescent="0.2">
      <c r="A25" s="113" t="s">
        <v>21</v>
      </c>
      <c r="B25" s="122" t="s">
        <v>35</v>
      </c>
      <c r="C25" s="107"/>
      <c r="D25" s="122" t="s">
        <v>5</v>
      </c>
      <c r="E25" s="122" t="s">
        <v>34</v>
      </c>
      <c r="F25" s="14" t="s">
        <v>8</v>
      </c>
      <c r="G25" s="12">
        <v>40529</v>
      </c>
      <c r="H25" s="12">
        <v>40200</v>
      </c>
      <c r="I25" s="12">
        <v>43000</v>
      </c>
      <c r="J25" s="12">
        <v>42276</v>
      </c>
      <c r="K25" s="12">
        <v>42576</v>
      </c>
      <c r="L25" s="12">
        <v>42906</v>
      </c>
      <c r="M25" s="12">
        <f>SUM(G25:L25)</f>
        <v>251487</v>
      </c>
    </row>
    <row r="26" spans="1:13" ht="45" customHeight="1" x14ac:dyDescent="0.2">
      <c r="A26" s="114"/>
      <c r="B26" s="123"/>
      <c r="C26" s="108"/>
      <c r="D26" s="123"/>
      <c r="E26" s="123"/>
      <c r="F26" s="14" t="s">
        <v>84</v>
      </c>
      <c r="G26" s="12">
        <v>7.9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f>SUM(G26:L26)</f>
        <v>7.9</v>
      </c>
    </row>
    <row r="27" spans="1:13" s="21" customFormat="1" ht="58.15" customHeight="1" x14ac:dyDescent="0.2">
      <c r="A27" s="114"/>
      <c r="B27" s="25" t="s">
        <v>75</v>
      </c>
      <c r="C27" s="66">
        <v>0.6</v>
      </c>
      <c r="D27" s="19"/>
      <c r="E27" s="19" t="s">
        <v>73</v>
      </c>
      <c r="F27" s="26"/>
      <c r="G27" s="23">
        <v>38.799999999999997</v>
      </c>
      <c r="H27" s="23">
        <v>38.9</v>
      </c>
      <c r="I27" s="23">
        <v>39</v>
      </c>
      <c r="J27" s="23">
        <v>39</v>
      </c>
      <c r="K27" s="23">
        <v>39</v>
      </c>
      <c r="L27" s="23">
        <v>39</v>
      </c>
      <c r="M27" s="20"/>
    </row>
    <row r="28" spans="1:13" s="21" customFormat="1" ht="58.15" customHeight="1" x14ac:dyDescent="0.2">
      <c r="A28" s="125"/>
      <c r="B28" s="27" t="s">
        <v>56</v>
      </c>
      <c r="C28" s="67">
        <v>0.4</v>
      </c>
      <c r="D28" s="28"/>
      <c r="E28" s="28" t="s">
        <v>76</v>
      </c>
      <c r="F28" s="19"/>
      <c r="G28" s="51">
        <v>6000</v>
      </c>
      <c r="H28" s="51">
        <v>6000</v>
      </c>
      <c r="I28" s="51">
        <v>6000</v>
      </c>
      <c r="J28" s="51">
        <v>6000</v>
      </c>
      <c r="K28" s="51">
        <v>6000</v>
      </c>
      <c r="L28" s="51">
        <v>6000</v>
      </c>
      <c r="M28" s="20"/>
    </row>
    <row r="29" spans="1:13" ht="81" x14ac:dyDescent="0.2">
      <c r="A29" s="113" t="s">
        <v>22</v>
      </c>
      <c r="B29" s="10" t="s">
        <v>58</v>
      </c>
      <c r="C29" s="59"/>
      <c r="D29" s="2" t="s">
        <v>5</v>
      </c>
      <c r="E29" s="3" t="s">
        <v>34</v>
      </c>
      <c r="F29" s="6" t="s">
        <v>8</v>
      </c>
      <c r="G29" s="12">
        <v>1072</v>
      </c>
      <c r="H29" s="12">
        <v>1500</v>
      </c>
      <c r="I29" s="12">
        <v>2000</v>
      </c>
      <c r="J29" s="12">
        <v>2000</v>
      </c>
      <c r="K29" s="12">
        <v>2000</v>
      </c>
      <c r="L29" s="12">
        <v>2004</v>
      </c>
      <c r="M29" s="12">
        <f>SUM(G29:L29)</f>
        <v>10576</v>
      </c>
    </row>
    <row r="30" spans="1:13" s="21" customFormat="1" ht="81" x14ac:dyDescent="0.2">
      <c r="A30" s="114"/>
      <c r="B30" s="37" t="s">
        <v>52</v>
      </c>
      <c r="C30" s="68">
        <v>0.9</v>
      </c>
      <c r="D30" s="28"/>
      <c r="E30" s="28" t="s">
        <v>14</v>
      </c>
      <c r="F30" s="19"/>
      <c r="G30" s="51">
        <v>100</v>
      </c>
      <c r="H30" s="51">
        <v>100</v>
      </c>
      <c r="I30" s="51">
        <v>100</v>
      </c>
      <c r="J30" s="51">
        <v>100</v>
      </c>
      <c r="K30" s="51">
        <v>100</v>
      </c>
      <c r="L30" s="51">
        <v>100</v>
      </c>
      <c r="M30" s="29"/>
    </row>
    <row r="31" spans="1:13" s="21" customFormat="1" ht="60.75" x14ac:dyDescent="0.2">
      <c r="A31" s="114"/>
      <c r="B31" s="18" t="s">
        <v>10</v>
      </c>
      <c r="C31" s="62">
        <v>0.1</v>
      </c>
      <c r="D31" s="26"/>
      <c r="E31" s="19" t="s">
        <v>9</v>
      </c>
      <c r="F31" s="18"/>
      <c r="G31" s="51">
        <v>30</v>
      </c>
      <c r="H31" s="51">
        <v>32</v>
      </c>
      <c r="I31" s="51">
        <v>32</v>
      </c>
      <c r="J31" s="51">
        <v>34</v>
      </c>
      <c r="K31" s="51">
        <v>35</v>
      </c>
      <c r="L31" s="51">
        <v>35</v>
      </c>
      <c r="M31" s="20"/>
    </row>
    <row r="32" spans="1:13" ht="60.75" x14ac:dyDescent="0.2">
      <c r="A32" s="16" t="s">
        <v>91</v>
      </c>
      <c r="B32" s="3" t="s">
        <v>38</v>
      </c>
      <c r="C32" s="60"/>
      <c r="D32" s="11" t="s">
        <v>5</v>
      </c>
      <c r="E32" s="2" t="s">
        <v>34</v>
      </c>
      <c r="F32" s="6" t="s">
        <v>7</v>
      </c>
      <c r="G32" s="7">
        <f>SUM(G33,G37)</f>
        <v>18881</v>
      </c>
      <c r="H32" s="7">
        <v>19700</v>
      </c>
      <c r="I32" s="7">
        <v>24000</v>
      </c>
      <c r="J32" s="7">
        <f t="shared" ref="J32:L32" si="2">J33+J37</f>
        <v>20972</v>
      </c>
      <c r="K32" s="7">
        <f t="shared" si="2"/>
        <v>20929</v>
      </c>
      <c r="L32" s="7">
        <f t="shared" si="2"/>
        <v>21402</v>
      </c>
      <c r="M32" s="7">
        <f>SUM(G32:L32)</f>
        <v>125884</v>
      </c>
    </row>
    <row r="33" spans="1:13" ht="40.5" x14ac:dyDescent="0.2">
      <c r="A33" s="113" t="s">
        <v>23</v>
      </c>
      <c r="B33" s="10" t="s">
        <v>30</v>
      </c>
      <c r="C33" s="59"/>
      <c r="D33" s="2" t="s">
        <v>5</v>
      </c>
      <c r="E33" s="2" t="s">
        <v>34</v>
      </c>
      <c r="F33" s="6" t="s">
        <v>8</v>
      </c>
      <c r="G33" s="7">
        <v>18181</v>
      </c>
      <c r="H33" s="7">
        <v>18200</v>
      </c>
      <c r="I33" s="7">
        <v>23200</v>
      </c>
      <c r="J33" s="7">
        <v>20072</v>
      </c>
      <c r="K33" s="7">
        <v>20229</v>
      </c>
      <c r="L33" s="7">
        <v>20402</v>
      </c>
      <c r="M33" s="7">
        <f>SUM(G33:L33)</f>
        <v>120284</v>
      </c>
    </row>
    <row r="34" spans="1:13" s="21" customFormat="1" ht="40.5" x14ac:dyDescent="0.2">
      <c r="A34" s="114"/>
      <c r="B34" s="27" t="s">
        <v>11</v>
      </c>
      <c r="C34" s="67">
        <v>0.25</v>
      </c>
      <c r="D34" s="26"/>
      <c r="E34" s="28" t="s">
        <v>33</v>
      </c>
      <c r="F34" s="18"/>
      <c r="G34" s="20">
        <v>52.3</v>
      </c>
      <c r="H34" s="20">
        <v>52.4</v>
      </c>
      <c r="I34" s="20">
        <v>52.5</v>
      </c>
      <c r="J34" s="20">
        <v>52.6</v>
      </c>
      <c r="K34" s="20">
        <v>52.7</v>
      </c>
      <c r="L34" s="20">
        <v>52.8</v>
      </c>
      <c r="M34" s="20"/>
    </row>
    <row r="35" spans="1:13" s="21" customFormat="1" ht="60.75" x14ac:dyDescent="0.2">
      <c r="A35" s="114"/>
      <c r="B35" s="27" t="s">
        <v>12</v>
      </c>
      <c r="C35" s="67">
        <v>0.25</v>
      </c>
      <c r="D35" s="26"/>
      <c r="E35" s="28" t="s">
        <v>77</v>
      </c>
      <c r="F35" s="18"/>
      <c r="G35" s="53">
        <v>600</v>
      </c>
      <c r="H35" s="53">
        <v>660</v>
      </c>
      <c r="I35" s="53">
        <v>660</v>
      </c>
      <c r="J35" s="53">
        <v>665</v>
      </c>
      <c r="K35" s="53">
        <v>665</v>
      </c>
      <c r="L35" s="53">
        <v>670</v>
      </c>
      <c r="M35" s="20"/>
    </row>
    <row r="36" spans="1:13" s="21" customFormat="1" ht="40.5" x14ac:dyDescent="0.2">
      <c r="A36" s="31"/>
      <c r="B36" s="30" t="s">
        <v>53</v>
      </c>
      <c r="C36" s="62">
        <v>0.5</v>
      </c>
      <c r="D36" s="26"/>
      <c r="E36" s="19" t="s">
        <v>77</v>
      </c>
      <c r="F36" s="18"/>
      <c r="G36" s="53">
        <v>52800</v>
      </c>
      <c r="H36" s="53">
        <v>53000</v>
      </c>
      <c r="I36" s="53">
        <v>53200</v>
      </c>
      <c r="J36" s="53">
        <v>53400</v>
      </c>
      <c r="K36" s="53">
        <v>53600</v>
      </c>
      <c r="L36" s="53">
        <v>53800</v>
      </c>
      <c r="M36" s="20"/>
    </row>
    <row r="37" spans="1:13" ht="81" x14ac:dyDescent="0.2">
      <c r="A37" s="100" t="s">
        <v>24</v>
      </c>
      <c r="B37" s="9" t="s">
        <v>59</v>
      </c>
      <c r="C37" s="22"/>
      <c r="D37" s="72" t="s">
        <v>5</v>
      </c>
      <c r="E37" s="72" t="s">
        <v>34</v>
      </c>
      <c r="F37" s="6" t="s">
        <v>8</v>
      </c>
      <c r="G37" s="7">
        <v>700</v>
      </c>
      <c r="H37" s="7">
        <v>1500</v>
      </c>
      <c r="I37" s="7">
        <v>800</v>
      </c>
      <c r="J37" s="7">
        <v>900</v>
      </c>
      <c r="K37" s="7">
        <v>700</v>
      </c>
      <c r="L37" s="7">
        <v>1000</v>
      </c>
      <c r="M37" s="7">
        <f>SUM(G37:L37)</f>
        <v>5600</v>
      </c>
    </row>
    <row r="38" spans="1:13" s="21" customFormat="1" ht="60.75" x14ac:dyDescent="0.2">
      <c r="A38" s="76"/>
      <c r="B38" s="78" t="s">
        <v>65</v>
      </c>
      <c r="C38" s="79">
        <v>0.5</v>
      </c>
      <c r="D38" s="80"/>
      <c r="E38" s="81" t="s">
        <v>14</v>
      </c>
      <c r="F38" s="82"/>
      <c r="G38" s="83">
        <v>100</v>
      </c>
      <c r="H38" s="83">
        <v>100</v>
      </c>
      <c r="I38" s="83">
        <v>100</v>
      </c>
      <c r="J38" s="83">
        <v>100</v>
      </c>
      <c r="K38" s="83">
        <v>100</v>
      </c>
      <c r="L38" s="83">
        <v>100</v>
      </c>
      <c r="M38" s="84"/>
    </row>
    <row r="39" spans="1:13" s="21" customFormat="1" ht="60.75" x14ac:dyDescent="0.2">
      <c r="A39" s="76"/>
      <c r="B39" s="27" t="s">
        <v>13</v>
      </c>
      <c r="C39" s="67">
        <v>0.25</v>
      </c>
      <c r="D39" s="26"/>
      <c r="E39" s="19" t="s">
        <v>14</v>
      </c>
      <c r="F39" s="18"/>
      <c r="G39" s="20">
        <v>1</v>
      </c>
      <c r="H39" s="20">
        <v>1.5</v>
      </c>
      <c r="I39" s="20">
        <v>1.5</v>
      </c>
      <c r="J39" s="20">
        <v>2</v>
      </c>
      <c r="K39" s="20">
        <v>2.5</v>
      </c>
      <c r="L39" s="20">
        <v>2.5</v>
      </c>
      <c r="M39" s="20"/>
    </row>
    <row r="40" spans="1:13" s="21" customFormat="1" ht="40.5" x14ac:dyDescent="0.2">
      <c r="A40" s="77"/>
      <c r="B40" s="30" t="s">
        <v>15</v>
      </c>
      <c r="C40" s="62">
        <v>0.25</v>
      </c>
      <c r="D40" s="26"/>
      <c r="E40" s="19" t="s">
        <v>9</v>
      </c>
      <c r="F40" s="18"/>
      <c r="G40" s="53">
        <v>2</v>
      </c>
      <c r="H40" s="53">
        <v>1</v>
      </c>
      <c r="I40" s="53">
        <v>1</v>
      </c>
      <c r="J40" s="53">
        <v>1</v>
      </c>
      <c r="K40" s="53">
        <v>1</v>
      </c>
      <c r="L40" s="53">
        <v>1</v>
      </c>
      <c r="M40" s="20"/>
    </row>
    <row r="41" spans="1:13" ht="81" x14ac:dyDescent="0.2">
      <c r="A41" s="4" t="s">
        <v>92</v>
      </c>
      <c r="B41" s="3" t="s">
        <v>39</v>
      </c>
      <c r="C41" s="60"/>
      <c r="D41" s="11" t="s">
        <v>5</v>
      </c>
      <c r="E41" s="2" t="s">
        <v>34</v>
      </c>
      <c r="F41" s="6" t="s">
        <v>7</v>
      </c>
      <c r="G41" s="7">
        <f>SUM(G42,G46)</f>
        <v>86635.199999999997</v>
      </c>
      <c r="H41" s="7">
        <v>85740</v>
      </c>
      <c r="I41" s="7">
        <v>89000</v>
      </c>
      <c r="J41" s="7">
        <f t="shared" ref="J41:L41" si="3">J42+J46</f>
        <v>87067</v>
      </c>
      <c r="K41" s="7">
        <f t="shared" si="3"/>
        <v>87319</v>
      </c>
      <c r="L41" s="7">
        <f t="shared" si="3"/>
        <v>87597</v>
      </c>
      <c r="M41" s="7">
        <f>SUM(G41:L41)</f>
        <v>523358.2</v>
      </c>
    </row>
    <row r="42" spans="1:13" ht="81" x14ac:dyDescent="0.2">
      <c r="A42" s="115" t="s">
        <v>25</v>
      </c>
      <c r="B42" s="10" t="s">
        <v>31</v>
      </c>
      <c r="C42" s="59"/>
      <c r="D42" s="2" t="s">
        <v>5</v>
      </c>
      <c r="E42" s="3" t="s">
        <v>34</v>
      </c>
      <c r="F42" s="6" t="s">
        <v>8</v>
      </c>
      <c r="G42" s="7">
        <v>83740</v>
      </c>
      <c r="H42" s="7">
        <v>83740</v>
      </c>
      <c r="I42" s="7">
        <v>85700</v>
      </c>
      <c r="J42" s="7">
        <v>83767</v>
      </c>
      <c r="K42" s="7">
        <v>84019</v>
      </c>
      <c r="L42" s="7">
        <v>84297</v>
      </c>
      <c r="M42" s="7">
        <f>SUM(G42:L42)</f>
        <v>505263</v>
      </c>
    </row>
    <row r="43" spans="1:13" s="21" customFormat="1" ht="39.75" customHeight="1" x14ac:dyDescent="0.2">
      <c r="A43" s="115"/>
      <c r="B43" s="27" t="s">
        <v>16</v>
      </c>
      <c r="C43" s="67">
        <v>0.5</v>
      </c>
      <c r="D43" s="26"/>
      <c r="E43" s="28" t="s">
        <v>74</v>
      </c>
      <c r="F43" s="18"/>
      <c r="G43" s="53">
        <v>2010</v>
      </c>
      <c r="H43" s="53">
        <v>2015</v>
      </c>
      <c r="I43" s="53">
        <v>2020</v>
      </c>
      <c r="J43" s="53">
        <v>2025</v>
      </c>
      <c r="K43" s="53">
        <v>2030</v>
      </c>
      <c r="L43" s="53">
        <v>2035</v>
      </c>
      <c r="M43" s="20"/>
    </row>
    <row r="44" spans="1:13" s="21" customFormat="1" ht="40.5" x14ac:dyDescent="0.2">
      <c r="A44" s="115"/>
      <c r="B44" s="30" t="s">
        <v>48</v>
      </c>
      <c r="C44" s="62">
        <v>0.25</v>
      </c>
      <c r="D44" s="26"/>
      <c r="E44" s="28" t="s">
        <v>72</v>
      </c>
      <c r="F44" s="18"/>
      <c r="G44" s="53">
        <v>220</v>
      </c>
      <c r="H44" s="53">
        <v>220</v>
      </c>
      <c r="I44" s="53">
        <v>230</v>
      </c>
      <c r="J44" s="53">
        <v>230</v>
      </c>
      <c r="K44" s="53">
        <v>240</v>
      </c>
      <c r="L44" s="53">
        <v>240</v>
      </c>
      <c r="M44" s="20"/>
    </row>
    <row r="45" spans="1:13" s="21" customFormat="1" ht="60.75" x14ac:dyDescent="0.2">
      <c r="A45" s="115"/>
      <c r="B45" s="27" t="s">
        <v>47</v>
      </c>
      <c r="C45" s="67">
        <v>0.25</v>
      </c>
      <c r="D45" s="26"/>
      <c r="E45" s="28" t="s">
        <v>74</v>
      </c>
      <c r="F45" s="18"/>
      <c r="G45" s="53">
        <v>840</v>
      </c>
      <c r="H45" s="53">
        <v>850</v>
      </c>
      <c r="I45" s="53">
        <v>850</v>
      </c>
      <c r="J45" s="53">
        <v>850</v>
      </c>
      <c r="K45" s="53">
        <v>850</v>
      </c>
      <c r="L45" s="53">
        <v>850</v>
      </c>
      <c r="M45" s="20"/>
    </row>
    <row r="46" spans="1:13" ht="121.5" x14ac:dyDescent="0.2">
      <c r="A46" s="124" t="s">
        <v>26</v>
      </c>
      <c r="B46" s="10" t="s">
        <v>60</v>
      </c>
      <c r="C46" s="59"/>
      <c r="D46" s="2" t="s">
        <v>5</v>
      </c>
      <c r="E46" s="3" t="s">
        <v>34</v>
      </c>
      <c r="F46" s="6" t="s">
        <v>8</v>
      </c>
      <c r="G46" s="12">
        <v>2895.2</v>
      </c>
      <c r="H46" s="7">
        <v>2000</v>
      </c>
      <c r="I46" s="7">
        <v>3300</v>
      </c>
      <c r="J46" s="7">
        <v>3300</v>
      </c>
      <c r="K46" s="7">
        <v>3300</v>
      </c>
      <c r="L46" s="7">
        <v>3300</v>
      </c>
      <c r="M46" s="7">
        <f>SUM(G46:L46)</f>
        <v>18095.2</v>
      </c>
    </row>
    <row r="47" spans="1:13" ht="81" x14ac:dyDescent="0.2">
      <c r="A47" s="124"/>
      <c r="B47" s="37" t="s">
        <v>63</v>
      </c>
      <c r="C47" s="46">
        <v>0.5</v>
      </c>
      <c r="D47" s="2"/>
      <c r="E47" s="28" t="s">
        <v>14</v>
      </c>
      <c r="F47" s="18"/>
      <c r="G47" s="53">
        <v>100</v>
      </c>
      <c r="H47" s="53">
        <v>100</v>
      </c>
      <c r="I47" s="53">
        <v>100</v>
      </c>
      <c r="J47" s="53">
        <v>100</v>
      </c>
      <c r="K47" s="53">
        <v>100</v>
      </c>
      <c r="L47" s="53">
        <v>100</v>
      </c>
      <c r="M47" s="7"/>
    </row>
    <row r="48" spans="1:13" ht="121.5" x14ac:dyDescent="0.2">
      <c r="A48" s="124"/>
      <c r="B48" s="37" t="s">
        <v>49</v>
      </c>
      <c r="C48" s="46">
        <v>0.5</v>
      </c>
      <c r="D48" s="14"/>
      <c r="E48" s="19" t="s">
        <v>14</v>
      </c>
      <c r="F48" s="18"/>
      <c r="G48" s="53">
        <v>100</v>
      </c>
      <c r="H48" s="53">
        <v>100</v>
      </c>
      <c r="I48" s="53">
        <v>100</v>
      </c>
      <c r="J48" s="53">
        <v>100</v>
      </c>
      <c r="K48" s="53">
        <v>100</v>
      </c>
      <c r="L48" s="53">
        <v>100</v>
      </c>
      <c r="M48" s="7"/>
    </row>
    <row r="49" spans="1:13" ht="101.25" x14ac:dyDescent="0.2">
      <c r="A49" s="4" t="s">
        <v>93</v>
      </c>
      <c r="B49" s="3" t="s">
        <v>40</v>
      </c>
      <c r="C49" s="60"/>
      <c r="D49" s="11" t="s">
        <v>5</v>
      </c>
      <c r="E49" s="2" t="s">
        <v>34</v>
      </c>
      <c r="F49" s="6" t="s">
        <v>7</v>
      </c>
      <c r="G49" s="7">
        <f>SUM(G50,G52,G54)</f>
        <v>18260.599999999999</v>
      </c>
      <c r="H49" s="7">
        <v>17177</v>
      </c>
      <c r="I49" s="7">
        <f>SUM(I50,I52)</f>
        <v>20000</v>
      </c>
      <c r="J49" s="7">
        <f>SUM(J50,J52,J54)</f>
        <v>28053</v>
      </c>
      <c r="K49" s="7">
        <f>SUM(K50,K52,K54)</f>
        <v>29686</v>
      </c>
      <c r="L49" s="7">
        <f>SUM(L50,L52,L54)</f>
        <v>31501</v>
      </c>
      <c r="M49" s="7">
        <f>SUM(G49:L49)</f>
        <v>144677.6</v>
      </c>
    </row>
    <row r="50" spans="1:13" ht="60.75" x14ac:dyDescent="0.2">
      <c r="A50" s="100" t="s">
        <v>27</v>
      </c>
      <c r="B50" s="9" t="s">
        <v>36</v>
      </c>
      <c r="C50" s="22"/>
      <c r="D50" s="72" t="s">
        <v>5</v>
      </c>
      <c r="E50" s="72" t="s">
        <v>34</v>
      </c>
      <c r="F50" s="14" t="s">
        <v>8</v>
      </c>
      <c r="G50" s="7">
        <v>3646.5</v>
      </c>
      <c r="H50" s="7">
        <v>3463</v>
      </c>
      <c r="I50" s="7">
        <v>3390</v>
      </c>
      <c r="J50" s="7">
        <v>3390</v>
      </c>
      <c r="K50" s="7">
        <v>3390</v>
      </c>
      <c r="L50" s="7">
        <v>3390</v>
      </c>
      <c r="M50" s="7">
        <f>SUM(G50:L50)</f>
        <v>20669.5</v>
      </c>
    </row>
    <row r="51" spans="1:13" s="47" customFormat="1" ht="79.150000000000006" customHeight="1" x14ac:dyDescent="0.2">
      <c r="A51" s="77"/>
      <c r="B51" s="85" t="s">
        <v>78</v>
      </c>
      <c r="C51" s="79">
        <v>1</v>
      </c>
      <c r="D51" s="86"/>
      <c r="E51" s="79" t="s">
        <v>17</v>
      </c>
      <c r="F51" s="86"/>
      <c r="G51" s="87">
        <v>12</v>
      </c>
      <c r="H51" s="87">
        <v>12</v>
      </c>
      <c r="I51" s="87">
        <v>12</v>
      </c>
      <c r="J51" s="87">
        <v>12</v>
      </c>
      <c r="K51" s="87">
        <v>12</v>
      </c>
      <c r="L51" s="87">
        <v>12</v>
      </c>
      <c r="M51" s="88"/>
    </row>
    <row r="52" spans="1:13" ht="90.6" customHeight="1" x14ac:dyDescent="0.2">
      <c r="A52" s="98" t="s">
        <v>94</v>
      </c>
      <c r="B52" s="15" t="s">
        <v>61</v>
      </c>
      <c r="C52" s="69"/>
      <c r="D52" s="3" t="s">
        <v>5</v>
      </c>
      <c r="E52" s="3" t="s">
        <v>34</v>
      </c>
      <c r="F52" s="14" t="s">
        <v>8</v>
      </c>
      <c r="G52" s="7">
        <v>14614.1</v>
      </c>
      <c r="H52" s="7">
        <v>13714</v>
      </c>
      <c r="I52" s="7">
        <v>16610</v>
      </c>
      <c r="J52" s="7">
        <v>24663</v>
      </c>
      <c r="K52" s="7">
        <v>26296</v>
      </c>
      <c r="L52" s="7">
        <v>28111</v>
      </c>
      <c r="M52" s="7">
        <f>SUM(G52:L52)</f>
        <v>124008.1</v>
      </c>
    </row>
    <row r="53" spans="1:13" s="55" customFormat="1" ht="40.5" customHeight="1" x14ac:dyDescent="0.2">
      <c r="A53" s="104"/>
      <c r="B53" s="109" t="s">
        <v>79</v>
      </c>
      <c r="C53" s="111">
        <v>1</v>
      </c>
      <c r="D53" s="111"/>
      <c r="E53" s="109" t="s">
        <v>14</v>
      </c>
      <c r="F53" s="109"/>
      <c r="G53" s="105">
        <v>100</v>
      </c>
      <c r="H53" s="105">
        <v>100</v>
      </c>
      <c r="I53" s="105">
        <v>100</v>
      </c>
      <c r="J53" s="105">
        <v>100</v>
      </c>
      <c r="K53" s="105">
        <v>100</v>
      </c>
      <c r="L53" s="105">
        <v>100</v>
      </c>
      <c r="M53" s="102"/>
    </row>
    <row r="54" spans="1:13" s="1" customFormat="1" ht="17.25" customHeight="1" x14ac:dyDescent="0.2">
      <c r="A54" s="104"/>
      <c r="B54" s="110"/>
      <c r="C54" s="112"/>
      <c r="D54" s="112"/>
      <c r="E54" s="110"/>
      <c r="F54" s="110"/>
      <c r="G54" s="106"/>
      <c r="H54" s="106"/>
      <c r="I54" s="106"/>
      <c r="J54" s="106"/>
      <c r="K54" s="106"/>
      <c r="L54" s="106"/>
      <c r="M54" s="103"/>
    </row>
    <row r="55" spans="1:13" s="96" customFormat="1" ht="37.5" customHeight="1" x14ac:dyDescent="0.2">
      <c r="A55" s="95"/>
      <c r="B55" s="117" t="s">
        <v>18</v>
      </c>
      <c r="C55" s="107"/>
      <c r="D55" s="107"/>
      <c r="E55" s="107" t="s">
        <v>6</v>
      </c>
      <c r="F55" s="6" t="s">
        <v>8</v>
      </c>
      <c r="G55" s="12">
        <v>262430.2</v>
      </c>
      <c r="H55" s="12">
        <f t="shared" ref="H55:L55" si="4">SUM(H6,H24,H32,H41,H49)</f>
        <v>257511</v>
      </c>
      <c r="I55" s="12">
        <f t="shared" si="4"/>
        <v>271800</v>
      </c>
      <c r="J55" s="12">
        <f t="shared" si="4"/>
        <v>298607</v>
      </c>
      <c r="K55" s="12">
        <f t="shared" si="4"/>
        <v>309533</v>
      </c>
      <c r="L55" s="12">
        <f t="shared" si="4"/>
        <v>317968</v>
      </c>
      <c r="M55" s="12">
        <f>SUM(G55:L55)</f>
        <v>1717849.2</v>
      </c>
    </row>
    <row r="56" spans="1:13" s="96" customFormat="1" ht="37.5" customHeight="1" x14ac:dyDescent="0.2">
      <c r="A56" s="95"/>
      <c r="B56" s="118"/>
      <c r="C56" s="108"/>
      <c r="D56" s="108"/>
      <c r="E56" s="108"/>
      <c r="F56" s="6" t="s">
        <v>84</v>
      </c>
      <c r="G56" s="12">
        <v>7.9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7.9</v>
      </c>
    </row>
    <row r="57" spans="1:13" s="24" customFormat="1" ht="43.15" customHeight="1" x14ac:dyDescent="0.2">
      <c r="A57" s="32"/>
      <c r="B57" s="33" t="s">
        <v>85</v>
      </c>
      <c r="C57" s="97"/>
      <c r="D57" s="34"/>
      <c r="E57" s="34" t="s">
        <v>6</v>
      </c>
      <c r="F57" s="33"/>
      <c r="G57" s="35">
        <f t="shared" ref="G57:L57" si="5">G49+G41+G32+G24+G6</f>
        <v>262438.09999999998</v>
      </c>
      <c r="H57" s="35">
        <f>SUM(H6,H24,H32,H41,H49)</f>
        <v>257511</v>
      </c>
      <c r="I57" s="35">
        <f t="shared" si="5"/>
        <v>271800</v>
      </c>
      <c r="J57" s="35">
        <f t="shared" si="5"/>
        <v>298607</v>
      </c>
      <c r="K57" s="35">
        <f t="shared" si="5"/>
        <v>309533</v>
      </c>
      <c r="L57" s="35">
        <f t="shared" si="5"/>
        <v>317968</v>
      </c>
      <c r="M57" s="35">
        <f>SUM(G57:L57)</f>
        <v>1717857.1</v>
      </c>
    </row>
    <row r="60" spans="1:13" s="56" customFormat="1" ht="18" x14ac:dyDescent="0.25">
      <c r="B60" s="57"/>
      <c r="C60" s="70"/>
      <c r="D60" s="58"/>
      <c r="E60" s="58"/>
      <c r="F60" s="58"/>
    </row>
  </sheetData>
  <mergeCells count="36">
    <mergeCell ref="J2:M2"/>
    <mergeCell ref="B3:M3"/>
    <mergeCell ref="M4:M5"/>
    <mergeCell ref="A29:A31"/>
    <mergeCell ref="A46:A48"/>
    <mergeCell ref="F4:F5"/>
    <mergeCell ref="G4:L4"/>
    <mergeCell ref="E4:E5"/>
    <mergeCell ref="D4:D5"/>
    <mergeCell ref="C4:C5"/>
    <mergeCell ref="B25:B26"/>
    <mergeCell ref="C25:C26"/>
    <mergeCell ref="D25:D26"/>
    <mergeCell ref="E25:E26"/>
    <mergeCell ref="A25:A28"/>
    <mergeCell ref="B4:B5"/>
    <mergeCell ref="A33:A35"/>
    <mergeCell ref="A42:A45"/>
    <mergeCell ref="A4:A5"/>
    <mergeCell ref="B55:B56"/>
    <mergeCell ref="C55:C56"/>
    <mergeCell ref="D55:D56"/>
    <mergeCell ref="E55:E56"/>
    <mergeCell ref="B53:B54"/>
    <mergeCell ref="G53:G54"/>
    <mergeCell ref="F53:F54"/>
    <mergeCell ref="C53:C54"/>
    <mergeCell ref="E53:E54"/>
    <mergeCell ref="D53:D54"/>
    <mergeCell ref="M53:M54"/>
    <mergeCell ref="A53:A54"/>
    <mergeCell ref="H53:H54"/>
    <mergeCell ref="I53:I54"/>
    <mergeCell ref="J53:J54"/>
    <mergeCell ref="K53:K54"/>
    <mergeCell ref="L53:L54"/>
  </mergeCells>
  <phoneticPr fontId="1" type="noConversion"/>
  <pageMargins left="0.62992125984251968" right="0.43307086614173229" top="0.55118110236220474" bottom="0.31496062992125984" header="0.39370078740157483" footer="0.15748031496062992"/>
  <pageSetup paperSize="9" scale="52" firstPageNumber="27" fitToHeight="0" orientation="landscape" useFirstPageNumber="1" r:id="rId1"/>
  <headerFooter alignWithMargins="0">
    <oddHeader>&amp;C&amp;14&amp;P</oddHeader>
    <firstHeader>&amp;C&amp;14 41&amp;10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NhT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press</cp:lastModifiedBy>
  <cp:lastPrinted>2016-08-09T07:40:36Z</cp:lastPrinted>
  <dcterms:created xsi:type="dcterms:W3CDTF">2014-08-21T11:38:20Z</dcterms:created>
  <dcterms:modified xsi:type="dcterms:W3CDTF">2016-08-09T09:34:28Z</dcterms:modified>
</cp:coreProperties>
</file>