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9\"/>
    </mc:Choice>
  </mc:AlternateContent>
  <bookViews>
    <workbookView xWindow="0" yWindow="0" windowWidth="19200" windowHeight="11595"/>
  </bookViews>
  <sheets>
    <sheet name="перечень МКД" sheetId="1" r:id="rId1"/>
    <sheet name="виды ремонта" sheetId="4" r:id="rId2"/>
    <sheet name="показатели" sheetId="3" r:id="rId3"/>
  </sheets>
  <externalReferences>
    <externalReference r:id="rId4"/>
  </externalReferences>
  <definedNames>
    <definedName name="_xlnm.Print_Area" localSheetId="1">'виды ремонта'!$A$1:$AR$42</definedName>
    <definedName name="_xlnm.Print_Area" localSheetId="0">'перечень МКД'!$A$1:$Y$33</definedName>
    <definedName name="Перечень">#REF!</definedName>
    <definedName name="Перечень2">#REF!</definedName>
    <definedName name="Перечень3">#REF!</definedName>
  </definedNames>
  <calcPr calcId="152511" calcMode="manual"/>
</workbook>
</file>

<file path=xl/calcChain.xml><?xml version="1.0" encoding="utf-8"?>
<calcChain xmlns="http://schemas.openxmlformats.org/spreadsheetml/2006/main">
  <c r="N32" i="1" l="1"/>
  <c r="P32" i="1"/>
  <c r="Q32" i="1"/>
  <c r="H8" i="3"/>
  <c r="G8" i="3"/>
  <c r="V32" i="1" l="1"/>
  <c r="R30" i="1"/>
  <c r="W30" i="1" s="1"/>
  <c r="R31" i="1"/>
  <c r="W31" i="1" s="1"/>
  <c r="W22" i="1"/>
  <c r="R22" i="1" l="1"/>
  <c r="V31" i="4" l="1"/>
  <c r="R31" i="4"/>
  <c r="P31" i="4"/>
  <c r="X29" i="4"/>
  <c r="S26" i="4"/>
  <c r="S27" i="4"/>
  <c r="S23" i="4"/>
  <c r="S24" i="4"/>
  <c r="S22" i="4"/>
  <c r="Q21" i="4"/>
  <c r="S31" i="4" l="1"/>
  <c r="AQ21" i="4"/>
  <c r="I21" i="4"/>
  <c r="I29" i="4" l="1"/>
  <c r="X30" i="4"/>
  <c r="Q10" i="4"/>
  <c r="I30" i="4" l="1"/>
  <c r="X31" i="4"/>
  <c r="N12" i="3" l="1"/>
  <c r="N11" i="3"/>
  <c r="M12" i="3"/>
  <c r="D12" i="3"/>
  <c r="C12" i="3"/>
  <c r="I12" i="3" l="1"/>
  <c r="H12" i="3"/>
  <c r="I7" i="3"/>
  <c r="I8" i="3" s="1"/>
  <c r="R25" i="1"/>
  <c r="W25" i="1" s="1"/>
  <c r="R24" i="1"/>
  <c r="W24" i="1" s="1"/>
  <c r="I24" i="4" l="1"/>
  <c r="I23" i="4"/>
  <c r="AQ20" i="4" l="1"/>
  <c r="W26" i="4"/>
  <c r="W27" i="4"/>
  <c r="W28" i="4"/>
  <c r="W25" i="4"/>
  <c r="W31" i="4" l="1"/>
  <c r="N8" i="3"/>
  <c r="N7" i="3"/>
  <c r="M8" i="3"/>
  <c r="D8" i="3"/>
  <c r="C8" i="3"/>
  <c r="U32" i="1" l="1"/>
  <c r="T32" i="1"/>
  <c r="S32" i="1"/>
  <c r="R23" i="1" l="1"/>
  <c r="W23" i="1" s="1"/>
  <c r="R29" i="1"/>
  <c r="W29" i="1" s="1"/>
  <c r="R28" i="1"/>
  <c r="W28" i="1" s="1"/>
  <c r="R27" i="1"/>
  <c r="W27" i="1" s="1"/>
  <c r="R26" i="1"/>
  <c r="W26" i="1" s="1"/>
  <c r="R21" i="1"/>
  <c r="W21" i="1" s="1"/>
  <c r="R20" i="1"/>
  <c r="W20" i="1" s="1"/>
  <c r="R19" i="1"/>
  <c r="W19" i="1" s="1"/>
  <c r="R18" i="1"/>
  <c r="W18" i="1" s="1"/>
  <c r="R17" i="1"/>
  <c r="W17" i="1" s="1"/>
  <c r="R16" i="1"/>
  <c r="O16" i="1"/>
  <c r="O32" i="1" s="1"/>
  <c r="R15" i="1"/>
  <c r="W15" i="1" s="1"/>
  <c r="R14" i="1"/>
  <c r="W14" i="1" s="1"/>
  <c r="R13" i="1"/>
  <c r="W13" i="1" s="1"/>
  <c r="R12" i="1"/>
  <c r="W12" i="1" s="1"/>
  <c r="R11" i="1"/>
  <c r="AQ28" i="4"/>
  <c r="I28" i="4" s="1"/>
  <c r="AQ27" i="4"/>
  <c r="AQ26" i="4"/>
  <c r="R32" i="1" l="1"/>
  <c r="I22" i="4"/>
  <c r="W11" i="1"/>
  <c r="W32" i="1"/>
  <c r="W16" i="1"/>
  <c r="I26" i="4"/>
  <c r="I27" i="4"/>
  <c r="AQ25" i="4"/>
  <c r="AQ31" i="4" s="1"/>
  <c r="Q19" i="4"/>
  <c r="I19" i="4" s="1"/>
  <c r="Q18" i="4"/>
  <c r="I18" i="4" s="1"/>
  <c r="Q17" i="4"/>
  <c r="I17" i="4" s="1"/>
  <c r="Q16" i="4"/>
  <c r="I16" i="4" s="1"/>
  <c r="Q15" i="4"/>
  <c r="I15" i="4" s="1"/>
  <c r="Q14" i="4"/>
  <c r="I14" i="4" s="1"/>
  <c r="Q13" i="4"/>
  <c r="I13" i="4" s="1"/>
  <c r="Q12" i="4"/>
  <c r="I12" i="4" s="1"/>
  <c r="Q11" i="4"/>
  <c r="Q20" i="4"/>
  <c r="Q31" i="4" l="1"/>
  <c r="I11" i="4"/>
  <c r="I10" i="4"/>
  <c r="I25" i="4"/>
  <c r="I20" i="4"/>
  <c r="I31" i="4" l="1"/>
  <c r="L11" i="3" l="1"/>
  <c r="K11" i="3"/>
  <c r="J11" i="3"/>
  <c r="G11" i="3"/>
  <c r="F11" i="3"/>
  <c r="E11" i="3"/>
  <c r="L9" i="3"/>
  <c r="K9" i="3"/>
  <c r="J9" i="3"/>
  <c r="G9" i="3"/>
  <c r="F9" i="3"/>
  <c r="E9" i="3"/>
  <c r="N10" i="3" l="1"/>
  <c r="Z31" i="4"/>
  <c r="AC31" i="4"/>
  <c r="AJ31" i="4"/>
  <c r="AO31" i="4"/>
  <c r="N31" i="4"/>
  <c r="AN31" i="4"/>
  <c r="K31" i="4"/>
  <c r="AH31" i="4"/>
  <c r="AM31" i="4"/>
  <c r="M31" i="4"/>
  <c r="AA31" i="4"/>
  <c r="AF31" i="4"/>
  <c r="AK31" i="4"/>
  <c r="Y31" i="4"/>
  <c r="J31" i="4"/>
  <c r="AD31" i="4"/>
  <c r="AB31" i="4"/>
  <c r="AE31" i="4"/>
  <c r="L31" i="4"/>
  <c r="AL31" i="4"/>
  <c r="O31" i="4"/>
  <c r="AI31" i="4"/>
  <c r="AP31" i="4"/>
  <c r="AG31" i="4"/>
</calcChain>
</file>

<file path=xl/sharedStrings.xml><?xml version="1.0" encoding="utf-8"?>
<sst xmlns="http://schemas.openxmlformats.org/spreadsheetml/2006/main" count="378" uniqueCount="108">
  <si>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</si>
  <si>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</si>
  <si>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</si>
  <si>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</si>
  <si>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</si>
  <si>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</si>
  <si>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</si>
  <si>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</si>
  <si>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</si>
  <si>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</si>
  <si>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</si>
  <si>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</si>
  <si>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</si>
  <si>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</si>
  <si>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</si>
  <si>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</si>
  <si>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</si>
  <si>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</si>
  <si>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</si>
  <si>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</si>
  <si>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</si>
  <si>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</si>
  <si>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</si>
  <si>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</si>
  <si>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</si>
  <si>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</si>
  <si>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</si>
  <si>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</si>
  <si>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</si>
  <si>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</si>
  <si>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</si>
  <si>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</si>
  <si>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</si>
  <si>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</si>
  <si>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</si>
  <si>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</si>
  <si>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</si>
  <si>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</si>
  <si>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</si>
  <si>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</si>
  <si>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</si>
  <si>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</si>
  <si>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</si>
  <si>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</si>
  <si>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</si>
  <si>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</si>
  <si>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</si>
  <si>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</si>
  <si>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</si>
  <si>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</si>
  <si>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</si>
  <si>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</si>
  <si>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</si>
  <si>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</si>
  <si>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</si>
  <si>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</si>
  <si>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</si>
  <si>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</si>
  <si>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</si>
  <si>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</si>
  <si>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</si>
  <si>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</si>
  <si>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</si>
  <si>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</si>
  <si>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</si>
  <si>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</si>
  <si>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</si>
  <si>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</si>
  <si>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</si>
  <si>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</si>
  <si>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город</t>
  </si>
  <si>
    <t>Обнинск</t>
  </si>
  <si>
    <t>улица</t>
  </si>
  <si>
    <t xml:space="preserve">улица </t>
  </si>
  <si>
    <t>кирпич</t>
  </si>
  <si>
    <t>проспект</t>
  </si>
  <si>
    <t>Ленина</t>
  </si>
  <si>
    <t>Гагарина</t>
  </si>
  <si>
    <t>Энгельса</t>
  </si>
  <si>
    <t>Белкинская</t>
  </si>
  <si>
    <t>Маркса</t>
  </si>
  <si>
    <t>Калужская</t>
  </si>
  <si>
    <t xml:space="preserve"> МО "Город Обнинск"</t>
  </si>
  <si>
    <t>Аксенова</t>
  </si>
  <si>
    <t>Железнодорожная</t>
  </si>
  <si>
    <t>куб.м</t>
  </si>
  <si>
    <r>
      <t xml:space="preserve">Приложение № 1                                                                                    к постановлению Администрации города Обнинска  </t>
    </r>
    <r>
      <rPr>
        <u/>
        <sz val="12"/>
        <rFont val="Times New Roman"/>
        <family val="1"/>
        <charset val="204"/>
      </rPr>
      <t xml:space="preserve"> </t>
    </r>
  </si>
  <si>
    <r>
      <t xml:space="preserve">Приложение № 2                                                                                                  к постановлению Администрации города Обнинска                                                        </t>
    </r>
    <r>
      <rPr>
        <u/>
        <sz val="14"/>
        <rFont val="Times New Roman"/>
        <family val="1"/>
        <charset val="204"/>
      </rPr>
      <t/>
    </r>
  </si>
  <si>
    <t>2020 год</t>
  </si>
  <si>
    <t>Итого по МО "Город Обнинск" по 2020 году</t>
  </si>
  <si>
    <t>12.2020</t>
  </si>
  <si>
    <t>Глинки</t>
  </si>
  <si>
    <t>9/20</t>
  </si>
  <si>
    <t>Калужская (1 под)</t>
  </si>
  <si>
    <t>панели</t>
  </si>
  <si>
    <t>панель</t>
  </si>
  <si>
    <t>Лейпунского</t>
  </si>
  <si>
    <t>1</t>
  </si>
  <si>
    <t>2</t>
  </si>
  <si>
    <t>4</t>
  </si>
  <si>
    <t>5</t>
  </si>
  <si>
    <t>шлак.бл.</t>
  </si>
  <si>
    <r>
      <t xml:space="preserve"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</t>
    </r>
    <r>
      <rPr>
        <b/>
        <sz val="14"/>
        <rFont val="Times New Roman"/>
        <family val="1"/>
        <charset val="204"/>
      </rPr>
      <t>2020-2022 годы</t>
    </r>
  </si>
  <si>
    <t>Перечень многоквартирных домов, которые подлежат капитальному ремонту  2020-2022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</si>
  <si>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  2020-2022</t>
  </si>
  <si>
    <r>
      <t xml:space="preserve">Приложение № 3                                                                                    к постановлению Администрации города Обнинска            </t>
    </r>
    <r>
      <rPr>
        <u/>
        <sz val="11"/>
        <rFont val="Times New Roman"/>
        <family val="1"/>
        <charset val="204"/>
      </rPr>
      <t xml:space="preserve">28.02.2019 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314-п</t>
    </r>
  </si>
  <si>
    <r>
      <t xml:space="preserve">     </t>
    </r>
    <r>
      <rPr>
        <u/>
        <sz val="14"/>
        <rFont val="Times New Roman"/>
        <family val="1"/>
        <charset val="204"/>
      </rPr>
      <t xml:space="preserve"> 28.02.2019 </t>
    </r>
    <r>
      <rPr>
        <sz val="14"/>
        <rFont val="Times New Roman"/>
        <family val="1"/>
        <charset val="204"/>
      </rPr>
      <t xml:space="preserve">  №  </t>
    </r>
    <r>
      <rPr>
        <u/>
        <sz val="14"/>
        <rFont val="Times New Roman"/>
        <family val="1"/>
        <charset val="204"/>
      </rPr>
      <t>314-п</t>
    </r>
  </si>
  <si>
    <r>
      <t xml:space="preserve">                                  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 28.02.2019   №   314-п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</si>
</sst>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</cellStyleXfs>
  <cellXfs count="23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left" vertical="center" wrapText="1"/>
    </xf>
    <xf numFmtId="3" fontId="11" fillId="0" borderId="1" xfId="8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1" fillId="0" borderId="0" xfId="0" applyFont="1"/>
    <xf numFmtId="0" fontId="5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3" fillId="0" borderId="0" xfId="10" applyFont="1" applyFill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justify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justify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justify" wrapText="1"/>
    </xf>
    <xf numFmtId="0" fontId="13" fillId="2" borderId="0" xfId="10" applyFont="1" applyFill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/>
    </xf>
    <xf numFmtId="4" fontId="6" fillId="0" borderId="1" xfId="9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3" fontId="6" fillId="0" borderId="1" xfId="8" applyNumberFormat="1" applyFont="1" applyFill="1" applyBorder="1" applyAlignment="1">
      <alignment horizontal="left" vertical="center" indent="1"/>
    </xf>
    <xf numFmtId="49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4" fontId="6" fillId="0" borderId="1" xfId="8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Border="1" applyAlignment="1">
      <alignment horizontal="left" wrapText="1"/>
    </xf>
    <xf numFmtId="1" fontId="6" fillId="0" borderId="1" xfId="8" applyNumberFormat="1" applyFont="1" applyBorder="1" applyAlignment="1">
      <alignment horizontal="left"/>
    </xf>
    <xf numFmtId="3" fontId="6" fillId="0" borderId="1" xfId="8" applyNumberFormat="1" applyFont="1" applyBorder="1" applyAlignment="1">
      <alignment horizontal="left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" fontId="19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left" vertical="center"/>
    </xf>
    <xf numFmtId="3" fontId="6" fillId="2" borderId="1" xfId="8" applyNumberFormat="1" applyFont="1" applyFill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3" fillId="2" borderId="1" xfId="10" applyFont="1" applyFill="1" applyBorder="1"/>
    <xf numFmtId="0" fontId="5" fillId="0" borderId="0" xfId="0" applyFont="1" applyFill="1" applyAlignment="1">
      <alignment horizontal="left"/>
    </xf>
    <xf numFmtId="4" fontId="19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4" fontId="6" fillId="0" borderId="6" xfId="0" applyNumberFormat="1" applyFont="1" applyFill="1" applyBorder="1" applyAlignment="1">
      <alignment horizontal="left" vertical="center"/>
    </xf>
    <xf numFmtId="3" fontId="6" fillId="0" borderId="6" xfId="0" applyNumberFormat="1" applyFont="1" applyFill="1" applyBorder="1" applyAlignment="1">
      <alignment horizontal="left" vertical="center"/>
    </xf>
    <xf numFmtId="3" fontId="6" fillId="0" borderId="6" xfId="8" applyNumberFormat="1" applyFont="1" applyFill="1" applyBorder="1" applyAlignment="1">
      <alignment horizontal="left" vertical="center" indent="1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/>
    </xf>
    <xf numFmtId="0" fontId="13" fillId="0" borderId="0" xfId="10" applyFont="1" applyFill="1" applyBorder="1"/>
    <xf numFmtId="0" fontId="7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5" fillId="0" borderId="15" xfId="8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right" vertical="center"/>
    </xf>
    <xf numFmtId="4" fontId="5" fillId="0" borderId="15" xfId="8" applyNumberFormat="1" applyFont="1" applyFill="1" applyBorder="1" applyAlignment="1">
      <alignment horizontal="right" vertical="center"/>
    </xf>
    <xf numFmtId="4" fontId="5" fillId="0" borderId="16" xfId="8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/>
    </xf>
    <xf numFmtId="4" fontId="5" fillId="0" borderId="15" xfId="8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4" fontId="7" fillId="0" borderId="1" xfId="8" applyNumberFormat="1" applyFont="1" applyFill="1" applyBorder="1" applyAlignment="1">
      <alignment horizontal="center" vertical="center"/>
    </xf>
    <xf numFmtId="4" fontId="11" fillId="0" borderId="1" xfId="8" applyNumberFormat="1" applyFont="1" applyFill="1" applyBorder="1" applyAlignment="1">
      <alignment horizontal="center" vertical="center"/>
    </xf>
    <xf numFmtId="0" fontId="13" fillId="0" borderId="1" xfId="10" applyFont="1" applyFill="1" applyBorder="1"/>
    <xf numFmtId="4" fontId="19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" fontId="19" fillId="0" borderId="1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4" fontId="19" fillId="0" borderId="4" xfId="0" applyNumberFormat="1" applyFont="1" applyBorder="1" applyAlignment="1">
      <alignment horizontal="center" vertical="center"/>
    </xf>
    <xf numFmtId="0" fontId="13" fillId="0" borderId="7" xfId="10" applyFont="1" applyFill="1" applyBorder="1"/>
    <xf numFmtId="4" fontId="6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right" vertical="center"/>
    </xf>
    <xf numFmtId="4" fontId="19" fillId="2" borderId="6" xfId="0" applyNumberFormat="1" applyFont="1" applyFill="1" applyBorder="1" applyAlignment="1">
      <alignment horizontal="left" vertical="center"/>
    </xf>
    <xf numFmtId="0" fontId="13" fillId="2" borderId="6" xfId="10" applyFont="1" applyFill="1" applyBorder="1"/>
    <xf numFmtId="4" fontId="19" fillId="2" borderId="6" xfId="0" applyNumberFormat="1" applyFont="1" applyFill="1" applyBorder="1" applyAlignment="1">
      <alignment horizontal="center" vertical="center"/>
    </xf>
    <xf numFmtId="4" fontId="6" fillId="2" borderId="6" xfId="9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horizontal="center" vertical="center" wrapText="1"/>
    </xf>
    <xf numFmtId="3" fontId="19" fillId="0" borderId="1" xfId="8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/>
    </xf>
    <xf numFmtId="1" fontId="19" fillId="0" borderId="1" xfId="8" applyNumberFormat="1" applyFont="1" applyFill="1" applyBorder="1" applyAlignment="1">
      <alignment horizontal="left" vertical="center"/>
    </xf>
    <xf numFmtId="4" fontId="19" fillId="0" borderId="1" xfId="8" applyNumberFormat="1" applyFont="1" applyFill="1" applyBorder="1" applyAlignment="1">
      <alignment horizontal="left" vertical="center"/>
    </xf>
    <xf numFmtId="3" fontId="19" fillId="0" borderId="1" xfId="8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/>
    </xf>
    <xf numFmtId="1" fontId="5" fillId="0" borderId="15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left" vertical="center"/>
    </xf>
    <xf numFmtId="3" fontId="5" fillId="0" borderId="15" xfId="0" applyNumberFormat="1" applyFont="1" applyFill="1" applyBorder="1" applyAlignment="1">
      <alignment horizontal="left" vertical="center"/>
    </xf>
    <xf numFmtId="3" fontId="5" fillId="2" borderId="15" xfId="8" applyNumberFormat="1" applyFont="1" applyFill="1" applyBorder="1" applyAlignment="1">
      <alignment horizontal="left" vertical="center" indent="1"/>
    </xf>
    <xf numFmtId="0" fontId="5" fillId="0" borderId="15" xfId="0" quotePrefix="1" applyFont="1" applyFill="1" applyBorder="1" applyAlignment="1">
      <alignment horizontal="center" vertical="center"/>
    </xf>
    <xf numFmtId="1" fontId="6" fillId="0" borderId="1" xfId="8" applyNumberFormat="1" applyFont="1" applyFill="1" applyBorder="1" applyAlignment="1">
      <alignment horizontal="left" vertical="center"/>
    </xf>
    <xf numFmtId="3" fontId="6" fillId="0" borderId="1" xfId="8" applyNumberFormat="1" applyFont="1" applyFill="1" applyBorder="1" applyAlignment="1">
      <alignment horizontal="left" vertical="center"/>
    </xf>
    <xf numFmtId="0" fontId="18" fillId="0" borderId="0" xfId="0" applyFont="1" applyFill="1"/>
    <xf numFmtId="0" fontId="11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11" fillId="0" borderId="4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justify" wrapText="1"/>
    </xf>
    <xf numFmtId="0" fontId="18" fillId="0" borderId="3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wrapText="1"/>
    </xf>
    <xf numFmtId="0" fontId="5" fillId="0" borderId="18" xfId="8" applyFont="1" applyFill="1" applyBorder="1" applyAlignment="1">
      <alignment horizontal="right" vertical="center"/>
    </xf>
    <xf numFmtId="0" fontId="5" fillId="0" borderId="17" xfId="8" applyFont="1" applyFill="1" applyBorder="1" applyAlignment="1">
      <alignment horizontal="right" vertical="center"/>
    </xf>
    <xf numFmtId="0" fontId="5" fillId="0" borderId="19" xfId="8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justify"/>
    </xf>
    <xf numFmtId="0" fontId="11" fillId="0" borderId="9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1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2 4" xfId="10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6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32"/>
  <sheetViews>
    <sheetView tabSelected="1" view="pageBreakPreview" topLeftCell="F1" zoomScaleNormal="100" zoomScaleSheetLayoutView="100" workbookViewId="0">
      <selection activeCell="A4" sqref="A4:Y4"/>
    </sheetView>
  </sheetViews>
  <sheetFormatPr defaultColWidth="8.85546875" defaultRowHeight="15.75" x14ac:dyDescent="0.25"/>
  <cols>
    <col min="1" max="1" width="5" style="1" customWidth="1"/>
    <col min="2" max="2" width="6.28515625" style="1" customWidth="1"/>
    <col min="3" max="3" width="9.28515625" style="1" customWidth="1"/>
    <col min="4" max="4" width="8.85546875" style="1" customWidth="1"/>
    <col min="5" max="5" width="17.7109375" style="1" customWidth="1"/>
    <col min="6" max="6" width="6.42578125" style="1" customWidth="1"/>
    <col min="7" max="7" width="3.28515625" style="1" customWidth="1"/>
    <col min="8" max="8" width="3.7109375" style="1" customWidth="1"/>
    <col min="9" max="9" width="6.5703125" style="1" customWidth="1"/>
    <col min="10" max="10" width="5.28515625" style="1" customWidth="1"/>
    <col min="11" max="11" width="8.5703125" style="1" customWidth="1"/>
    <col min="12" max="12" width="5.28515625" style="1" customWidth="1"/>
    <col min="13" max="13" width="4.7109375" style="1" customWidth="1"/>
    <col min="14" max="15" width="10.7109375" style="1" customWidth="1"/>
    <col min="16" max="16" width="11.28515625" style="1" customWidth="1"/>
    <col min="17" max="17" width="7.7109375" style="1" customWidth="1"/>
    <col min="18" max="18" width="16.28515625" style="1" customWidth="1"/>
    <col min="19" max="19" width="9" style="1" customWidth="1"/>
    <col min="20" max="20" width="7.140625" style="1" customWidth="1"/>
    <col min="21" max="21" width="6.5703125" style="1" customWidth="1"/>
    <col min="22" max="22" width="16.28515625" style="1" customWidth="1"/>
    <col min="23" max="23" width="14.42578125" style="1" customWidth="1"/>
    <col min="24" max="24" width="8.7109375" style="1" customWidth="1"/>
    <col min="25" max="25" width="11.7109375" style="1" customWidth="1"/>
    <col min="26" max="16384" width="8.85546875" style="1"/>
  </cols>
  <sheetData>
    <row r="1" spans="1:25" ht="38.1" customHeight="1" x14ac:dyDescent="0.25">
      <c r="E1" s="2"/>
      <c r="J1" s="195"/>
      <c r="K1" s="195"/>
      <c r="O1" s="44"/>
      <c r="P1" s="44"/>
      <c r="Q1" s="44"/>
      <c r="R1" s="44"/>
      <c r="S1" s="44"/>
      <c r="T1" s="44"/>
      <c r="U1" s="44"/>
      <c r="V1" s="196" t="s">
        <v>86</v>
      </c>
      <c r="W1" s="196"/>
      <c r="X1" s="196"/>
      <c r="Y1" s="196"/>
    </row>
    <row r="2" spans="1:25" ht="29.45" customHeight="1" x14ac:dyDescent="0.25">
      <c r="E2" s="83"/>
      <c r="O2" s="44"/>
      <c r="P2" s="44"/>
      <c r="Q2" s="44"/>
      <c r="R2" s="44"/>
      <c r="S2" s="44"/>
      <c r="T2" s="44"/>
      <c r="U2" s="44"/>
      <c r="V2" s="196" t="s">
        <v>107</v>
      </c>
      <c r="W2" s="196"/>
      <c r="X2" s="196"/>
      <c r="Y2" s="196"/>
    </row>
    <row r="3" spans="1:25" ht="25.5" customHeight="1" x14ac:dyDescent="0.25">
      <c r="E3" s="2"/>
      <c r="O3" s="44"/>
      <c r="P3" s="44"/>
      <c r="Q3" s="44"/>
      <c r="R3" s="44"/>
      <c r="S3" s="44"/>
      <c r="T3" s="44"/>
      <c r="U3" s="44"/>
      <c r="V3" s="47"/>
      <c r="W3" s="47"/>
      <c r="X3" s="47"/>
      <c r="Y3" s="47"/>
    </row>
    <row r="4" spans="1:25" ht="31.7" customHeight="1" x14ac:dyDescent="0.25">
      <c r="A4" s="201" t="s">
        <v>103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s="37" customFormat="1" ht="30" customHeight="1" x14ac:dyDescent="0.25">
      <c r="A5" s="190" t="s">
        <v>24</v>
      </c>
      <c r="B5" s="200" t="s">
        <v>60</v>
      </c>
      <c r="C5" s="200"/>
      <c r="D5" s="200"/>
      <c r="E5" s="200"/>
      <c r="F5" s="200"/>
      <c r="G5" s="200"/>
      <c r="H5" s="200"/>
      <c r="I5" s="193" t="s">
        <v>23</v>
      </c>
      <c r="J5" s="194"/>
      <c r="K5" s="184" t="s">
        <v>22</v>
      </c>
      <c r="L5" s="184" t="s">
        <v>21</v>
      </c>
      <c r="M5" s="184" t="s">
        <v>20</v>
      </c>
      <c r="N5" s="178" t="s">
        <v>19</v>
      </c>
      <c r="O5" s="181" t="s">
        <v>18</v>
      </c>
      <c r="P5" s="183"/>
      <c r="Q5" s="178" t="s">
        <v>17</v>
      </c>
      <c r="R5" s="181" t="s">
        <v>16</v>
      </c>
      <c r="S5" s="182"/>
      <c r="T5" s="182"/>
      <c r="U5" s="182"/>
      <c r="V5" s="183"/>
      <c r="W5" s="178" t="s">
        <v>15</v>
      </c>
      <c r="X5" s="178" t="s">
        <v>14</v>
      </c>
      <c r="Y5" s="178" t="s">
        <v>13</v>
      </c>
    </row>
    <row r="6" spans="1:25" s="37" customFormat="1" ht="15" customHeight="1" x14ac:dyDescent="0.25">
      <c r="A6" s="191"/>
      <c r="B6" s="178" t="s">
        <v>34</v>
      </c>
      <c r="C6" s="178" t="s">
        <v>59</v>
      </c>
      <c r="D6" s="178" t="s">
        <v>58</v>
      </c>
      <c r="E6" s="178" t="s">
        <v>35</v>
      </c>
      <c r="F6" s="178" t="s">
        <v>36</v>
      </c>
      <c r="G6" s="178" t="s">
        <v>37</v>
      </c>
      <c r="H6" s="178" t="s">
        <v>38</v>
      </c>
      <c r="I6" s="178" t="s">
        <v>12</v>
      </c>
      <c r="J6" s="178" t="s">
        <v>11</v>
      </c>
      <c r="K6" s="185"/>
      <c r="L6" s="185"/>
      <c r="M6" s="185"/>
      <c r="N6" s="179"/>
      <c r="O6" s="178" t="s">
        <v>9</v>
      </c>
      <c r="P6" s="178" t="s">
        <v>10</v>
      </c>
      <c r="Q6" s="179"/>
      <c r="R6" s="178" t="s">
        <v>9</v>
      </c>
      <c r="S6" s="181" t="s">
        <v>8</v>
      </c>
      <c r="T6" s="182"/>
      <c r="U6" s="182"/>
      <c r="V6" s="183"/>
      <c r="W6" s="179"/>
      <c r="X6" s="179"/>
      <c r="Y6" s="179"/>
    </row>
    <row r="7" spans="1:25" s="37" customFormat="1" ht="165.6" customHeight="1" x14ac:dyDescent="0.25">
      <c r="A7" s="191"/>
      <c r="B7" s="179"/>
      <c r="C7" s="179"/>
      <c r="D7" s="179"/>
      <c r="E7" s="179"/>
      <c r="F7" s="179"/>
      <c r="G7" s="179"/>
      <c r="H7" s="179"/>
      <c r="I7" s="179"/>
      <c r="J7" s="179"/>
      <c r="K7" s="185"/>
      <c r="L7" s="185"/>
      <c r="M7" s="185"/>
      <c r="N7" s="180"/>
      <c r="O7" s="180"/>
      <c r="P7" s="180"/>
      <c r="Q7" s="180"/>
      <c r="R7" s="180"/>
      <c r="S7" s="81" t="s">
        <v>69</v>
      </c>
      <c r="T7" s="81" t="s">
        <v>7</v>
      </c>
      <c r="U7" s="81" t="s">
        <v>6</v>
      </c>
      <c r="V7" s="81" t="s">
        <v>5</v>
      </c>
      <c r="W7" s="180"/>
      <c r="X7" s="180"/>
      <c r="Y7" s="179"/>
    </row>
    <row r="8" spans="1:25" s="37" customFormat="1" ht="21.6" customHeight="1" x14ac:dyDescent="0.25">
      <c r="A8" s="192"/>
      <c r="B8" s="180"/>
      <c r="C8" s="180"/>
      <c r="D8" s="180"/>
      <c r="E8" s="180"/>
      <c r="F8" s="180"/>
      <c r="G8" s="180"/>
      <c r="H8" s="180"/>
      <c r="I8" s="180"/>
      <c r="J8" s="180"/>
      <c r="K8" s="186"/>
      <c r="L8" s="186"/>
      <c r="M8" s="186"/>
      <c r="N8" s="82" t="s">
        <v>4</v>
      </c>
      <c r="O8" s="82" t="s">
        <v>4</v>
      </c>
      <c r="P8" s="82" t="s">
        <v>4</v>
      </c>
      <c r="Q8" s="82" t="s">
        <v>3</v>
      </c>
      <c r="R8" s="82" t="s">
        <v>2</v>
      </c>
      <c r="S8" s="82" t="s">
        <v>2</v>
      </c>
      <c r="T8" s="82" t="s">
        <v>2</v>
      </c>
      <c r="U8" s="82" t="s">
        <v>2</v>
      </c>
      <c r="V8" s="82" t="s">
        <v>2</v>
      </c>
      <c r="W8" s="82" t="s">
        <v>1</v>
      </c>
      <c r="X8" s="82" t="s">
        <v>1</v>
      </c>
      <c r="Y8" s="180"/>
    </row>
    <row r="9" spans="1:25" s="37" customFormat="1" ht="14.45" x14ac:dyDescent="0.25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  <c r="Y9" s="39">
        <v>25</v>
      </c>
    </row>
    <row r="10" spans="1:25" s="38" customFormat="1" ht="18.95" customHeight="1" x14ac:dyDescent="0.25">
      <c r="A10" s="197" t="s">
        <v>88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</row>
    <row r="11" spans="1:25" s="38" customFormat="1" ht="18.95" customHeight="1" x14ac:dyDescent="0.25">
      <c r="A11" s="4">
        <v>1</v>
      </c>
      <c r="B11" s="51" t="s">
        <v>70</v>
      </c>
      <c r="C11" s="51" t="s">
        <v>71</v>
      </c>
      <c r="D11" s="173" t="s">
        <v>73</v>
      </c>
      <c r="E11" s="84" t="s">
        <v>83</v>
      </c>
      <c r="F11" s="59">
        <v>10</v>
      </c>
      <c r="G11" s="4"/>
      <c r="H11" s="4"/>
      <c r="I11" s="52">
        <v>1989</v>
      </c>
      <c r="J11" s="52"/>
      <c r="K11" s="52" t="s">
        <v>95</v>
      </c>
      <c r="L11" s="52">
        <v>9</v>
      </c>
      <c r="M11" s="52">
        <v>3</v>
      </c>
      <c r="N11" s="65">
        <v>7321.5</v>
      </c>
      <c r="O11" s="65">
        <v>5669.6</v>
      </c>
      <c r="P11" s="65">
        <v>5296.8</v>
      </c>
      <c r="Q11" s="72">
        <v>214</v>
      </c>
      <c r="R11" s="65">
        <f t="shared" ref="R11:R22" si="0">S11+T11+U11+V11</f>
        <v>6133453.0800000001</v>
      </c>
      <c r="S11" s="65">
        <v>0</v>
      </c>
      <c r="T11" s="65">
        <v>0</v>
      </c>
      <c r="U11" s="65">
        <v>0</v>
      </c>
      <c r="V11" s="65">
        <v>6133453.0800000001</v>
      </c>
      <c r="W11" s="65">
        <f t="shared" ref="W11:W21" si="1">R11/O11</f>
        <v>1081.8140750670241</v>
      </c>
      <c r="X11" s="69">
        <v>11424</v>
      </c>
      <c r="Y11" s="70" t="s">
        <v>90</v>
      </c>
    </row>
    <row r="12" spans="1:25" s="38" customFormat="1" ht="18.95" customHeight="1" x14ac:dyDescent="0.25">
      <c r="A12" s="4">
        <v>2</v>
      </c>
      <c r="B12" s="51" t="s">
        <v>70</v>
      </c>
      <c r="C12" s="51" t="s">
        <v>71</v>
      </c>
      <c r="D12" s="173" t="s">
        <v>73</v>
      </c>
      <c r="E12" s="84" t="s">
        <v>79</v>
      </c>
      <c r="F12" s="59">
        <v>19</v>
      </c>
      <c r="G12" s="4"/>
      <c r="H12" s="4"/>
      <c r="I12" s="74">
        <v>1994</v>
      </c>
      <c r="J12" s="74"/>
      <c r="K12" s="78" t="s">
        <v>95</v>
      </c>
      <c r="L12" s="79">
        <v>9</v>
      </c>
      <c r="M12" s="79">
        <v>6</v>
      </c>
      <c r="N12" s="75">
        <v>16454.5</v>
      </c>
      <c r="O12" s="75">
        <v>12636.6</v>
      </c>
      <c r="P12" s="75">
        <v>12038</v>
      </c>
      <c r="Q12" s="80">
        <v>312</v>
      </c>
      <c r="R12" s="65">
        <f t="shared" si="0"/>
        <v>12038471.310000001</v>
      </c>
      <c r="S12" s="65">
        <v>0</v>
      </c>
      <c r="T12" s="65">
        <v>0</v>
      </c>
      <c r="U12" s="65">
        <v>0</v>
      </c>
      <c r="V12" s="65">
        <v>12038471.310000001</v>
      </c>
      <c r="W12" s="65">
        <f t="shared" si="1"/>
        <v>952.66696025829731</v>
      </c>
      <c r="X12" s="69">
        <v>11424</v>
      </c>
      <c r="Y12" s="70" t="s">
        <v>90</v>
      </c>
    </row>
    <row r="13" spans="1:25" s="38" customFormat="1" ht="18.95" customHeight="1" x14ac:dyDescent="0.25">
      <c r="A13" s="4">
        <v>3</v>
      </c>
      <c r="B13" s="51" t="s">
        <v>70</v>
      </c>
      <c r="C13" s="51" t="s">
        <v>71</v>
      </c>
      <c r="D13" s="173" t="s">
        <v>73</v>
      </c>
      <c r="E13" s="84" t="s">
        <v>77</v>
      </c>
      <c r="F13" s="59">
        <v>16</v>
      </c>
      <c r="G13" s="4"/>
      <c r="H13" s="4"/>
      <c r="I13" s="52">
        <v>1994</v>
      </c>
      <c r="J13" s="52"/>
      <c r="K13" s="52" t="s">
        <v>74</v>
      </c>
      <c r="L13" s="52">
        <v>14</v>
      </c>
      <c r="M13" s="52">
        <v>1</v>
      </c>
      <c r="N13" s="65">
        <v>5332.1</v>
      </c>
      <c r="O13" s="65">
        <v>4335.6000000000004</v>
      </c>
      <c r="P13" s="65">
        <v>4335.6000000000004</v>
      </c>
      <c r="Q13" s="72">
        <v>306</v>
      </c>
      <c r="R13" s="65">
        <f t="shared" si="0"/>
        <v>4165113.67</v>
      </c>
      <c r="S13" s="65">
        <v>0</v>
      </c>
      <c r="T13" s="65">
        <v>0</v>
      </c>
      <c r="U13" s="65">
        <v>0</v>
      </c>
      <c r="V13" s="65">
        <v>4165113.67</v>
      </c>
      <c r="W13" s="65">
        <f t="shared" si="1"/>
        <v>960.67756942522362</v>
      </c>
      <c r="X13" s="69">
        <v>11424</v>
      </c>
      <c r="Y13" s="70" t="s">
        <v>90</v>
      </c>
    </row>
    <row r="14" spans="1:25" s="38" customFormat="1" ht="18.95" customHeight="1" x14ac:dyDescent="0.25">
      <c r="A14" s="4">
        <v>4</v>
      </c>
      <c r="B14" s="51" t="s">
        <v>70</v>
      </c>
      <c r="C14" s="51" t="s">
        <v>71</v>
      </c>
      <c r="D14" s="173" t="s">
        <v>73</v>
      </c>
      <c r="E14" s="84" t="s">
        <v>77</v>
      </c>
      <c r="F14" s="59">
        <v>44</v>
      </c>
      <c r="G14" s="4"/>
      <c r="H14" s="4"/>
      <c r="I14" s="87">
        <v>1993</v>
      </c>
      <c r="J14" s="87"/>
      <c r="K14" s="89" t="s">
        <v>95</v>
      </c>
      <c r="L14" s="89">
        <v>9</v>
      </c>
      <c r="M14" s="87">
        <v>4</v>
      </c>
      <c r="N14" s="88">
        <v>8967.6</v>
      </c>
      <c r="O14" s="88">
        <v>7859.2</v>
      </c>
      <c r="P14" s="90">
        <v>7629.8</v>
      </c>
      <c r="Q14" s="87">
        <v>307</v>
      </c>
      <c r="R14" s="65">
        <f t="shared" si="0"/>
        <v>8101792.4900000002</v>
      </c>
      <c r="S14" s="65">
        <v>0</v>
      </c>
      <c r="T14" s="65">
        <v>0</v>
      </c>
      <c r="U14" s="65">
        <v>0</v>
      </c>
      <c r="V14" s="65">
        <v>8101792.4900000002</v>
      </c>
      <c r="W14" s="65">
        <f t="shared" si="1"/>
        <v>1030.867326190961</v>
      </c>
      <c r="X14" s="69">
        <v>11424</v>
      </c>
      <c r="Y14" s="70" t="s">
        <v>90</v>
      </c>
    </row>
    <row r="15" spans="1:25" s="95" customFormat="1" ht="18.95" customHeight="1" x14ac:dyDescent="0.25">
      <c r="A15" s="4">
        <v>5</v>
      </c>
      <c r="B15" s="51" t="s">
        <v>70</v>
      </c>
      <c r="C15" s="51" t="s">
        <v>71</v>
      </c>
      <c r="D15" s="173" t="s">
        <v>73</v>
      </c>
      <c r="E15" s="51" t="s">
        <v>81</v>
      </c>
      <c r="F15" s="4">
        <v>15</v>
      </c>
      <c r="G15" s="4"/>
      <c r="H15" s="4"/>
      <c r="I15" s="52">
        <v>1982</v>
      </c>
      <c r="J15" s="52"/>
      <c r="K15" s="73" t="s">
        <v>95</v>
      </c>
      <c r="L15" s="52">
        <v>9</v>
      </c>
      <c r="M15" s="52">
        <v>3</v>
      </c>
      <c r="N15" s="65">
        <v>6670</v>
      </c>
      <c r="O15" s="65">
        <v>5709.2</v>
      </c>
      <c r="P15" s="65">
        <v>5316</v>
      </c>
      <c r="Q15" s="72">
        <v>251</v>
      </c>
      <c r="R15" s="65">
        <f t="shared" si="0"/>
        <v>6133453.0800000001</v>
      </c>
      <c r="S15" s="65">
        <v>0</v>
      </c>
      <c r="T15" s="65">
        <v>0</v>
      </c>
      <c r="U15" s="65">
        <v>0</v>
      </c>
      <c r="V15" s="65">
        <v>6133453.0800000001</v>
      </c>
      <c r="W15" s="65">
        <f t="shared" si="1"/>
        <v>1074.3104252784979</v>
      </c>
      <c r="X15" s="69">
        <v>11424</v>
      </c>
      <c r="Y15" s="70" t="s">
        <v>90</v>
      </c>
    </row>
    <row r="16" spans="1:25" s="38" customFormat="1" ht="18.95" customHeight="1" x14ac:dyDescent="0.25">
      <c r="A16" s="4">
        <v>6</v>
      </c>
      <c r="B16" s="51" t="s">
        <v>70</v>
      </c>
      <c r="C16" s="51" t="s">
        <v>71</v>
      </c>
      <c r="D16" s="173" t="s">
        <v>75</v>
      </c>
      <c r="E16" s="84" t="s">
        <v>76</v>
      </c>
      <c r="F16" s="59">
        <v>168</v>
      </c>
      <c r="G16" s="4"/>
      <c r="H16" s="4"/>
      <c r="I16" s="52">
        <v>1984</v>
      </c>
      <c r="J16" s="52"/>
      <c r="K16" s="52" t="s">
        <v>95</v>
      </c>
      <c r="L16" s="52">
        <v>9</v>
      </c>
      <c r="M16" s="52">
        <v>3</v>
      </c>
      <c r="N16" s="65">
        <v>7181.9</v>
      </c>
      <c r="O16" s="65">
        <f>P16-232.5</f>
        <v>6099.6</v>
      </c>
      <c r="P16" s="65">
        <v>6332.1</v>
      </c>
      <c r="Q16" s="72">
        <v>108</v>
      </c>
      <c r="R16" s="65">
        <f t="shared" si="0"/>
        <v>6133453.0800000001</v>
      </c>
      <c r="S16" s="65">
        <v>0</v>
      </c>
      <c r="T16" s="65">
        <v>0</v>
      </c>
      <c r="U16" s="65">
        <v>0</v>
      </c>
      <c r="V16" s="65">
        <v>6133453.0800000001</v>
      </c>
      <c r="W16" s="65">
        <f t="shared" si="1"/>
        <v>1005.550049183553</v>
      </c>
      <c r="X16" s="69">
        <v>11424</v>
      </c>
      <c r="Y16" s="70" t="s">
        <v>90</v>
      </c>
    </row>
    <row r="17" spans="1:25" s="38" customFormat="1" ht="18.95" customHeight="1" x14ac:dyDescent="0.25">
      <c r="A17" s="4">
        <v>7</v>
      </c>
      <c r="B17" s="51" t="s">
        <v>70</v>
      </c>
      <c r="C17" s="51" t="s">
        <v>71</v>
      </c>
      <c r="D17" s="173" t="s">
        <v>75</v>
      </c>
      <c r="E17" s="84" t="s">
        <v>76</v>
      </c>
      <c r="F17" s="59">
        <v>130</v>
      </c>
      <c r="G17" s="4"/>
      <c r="H17" s="4"/>
      <c r="I17" s="87">
        <v>1990</v>
      </c>
      <c r="J17" s="87"/>
      <c r="K17" s="89" t="s">
        <v>74</v>
      </c>
      <c r="L17" s="89">
        <v>12</v>
      </c>
      <c r="M17" s="87">
        <v>1</v>
      </c>
      <c r="N17" s="88">
        <v>4917.5</v>
      </c>
      <c r="O17" s="88">
        <v>4015.5</v>
      </c>
      <c r="P17" s="90">
        <v>3957.9</v>
      </c>
      <c r="Q17" s="87">
        <v>177</v>
      </c>
      <c r="R17" s="65">
        <f t="shared" si="0"/>
        <v>4165113.67</v>
      </c>
      <c r="S17" s="65">
        <v>0</v>
      </c>
      <c r="T17" s="65">
        <v>0</v>
      </c>
      <c r="U17" s="65">
        <v>0</v>
      </c>
      <c r="V17" s="65">
        <v>4165113.67</v>
      </c>
      <c r="W17" s="65">
        <f t="shared" si="1"/>
        <v>1037.2590387249409</v>
      </c>
      <c r="X17" s="69">
        <v>11424</v>
      </c>
      <c r="Y17" s="70" t="s">
        <v>90</v>
      </c>
    </row>
    <row r="18" spans="1:25" s="38" customFormat="1" ht="18.95" customHeight="1" x14ac:dyDescent="0.25">
      <c r="A18" s="4">
        <v>8</v>
      </c>
      <c r="B18" s="51" t="s">
        <v>70</v>
      </c>
      <c r="C18" s="51" t="s">
        <v>71</v>
      </c>
      <c r="D18" s="173" t="s">
        <v>75</v>
      </c>
      <c r="E18" s="84" t="s">
        <v>80</v>
      </c>
      <c r="F18" s="59">
        <v>57</v>
      </c>
      <c r="G18" s="4"/>
      <c r="H18" s="4"/>
      <c r="I18" s="87">
        <v>1994</v>
      </c>
      <c r="J18" s="87"/>
      <c r="K18" s="89" t="s">
        <v>95</v>
      </c>
      <c r="L18" s="89">
        <v>9</v>
      </c>
      <c r="M18" s="87">
        <v>2</v>
      </c>
      <c r="N18" s="88">
        <v>4745.3</v>
      </c>
      <c r="O18" s="88">
        <v>4112.8999999999996</v>
      </c>
      <c r="P18" s="90">
        <v>4062.3</v>
      </c>
      <c r="Q18" s="87">
        <v>211</v>
      </c>
      <c r="R18" s="65">
        <f t="shared" si="0"/>
        <v>4165113.67</v>
      </c>
      <c r="S18" s="65">
        <v>0</v>
      </c>
      <c r="T18" s="65">
        <v>0</v>
      </c>
      <c r="U18" s="65">
        <v>0</v>
      </c>
      <c r="V18" s="65">
        <v>4165113.67</v>
      </c>
      <c r="W18" s="65">
        <f t="shared" si="1"/>
        <v>1012.6950983490968</v>
      </c>
      <c r="X18" s="69">
        <v>11424</v>
      </c>
      <c r="Y18" s="70" t="s">
        <v>90</v>
      </c>
    </row>
    <row r="19" spans="1:25" s="38" customFormat="1" ht="18.95" customHeight="1" x14ac:dyDescent="0.25">
      <c r="A19" s="4">
        <v>9</v>
      </c>
      <c r="B19" s="51" t="s">
        <v>70</v>
      </c>
      <c r="C19" s="51" t="s">
        <v>71</v>
      </c>
      <c r="D19" s="173" t="s">
        <v>72</v>
      </c>
      <c r="E19" s="58" t="s">
        <v>78</v>
      </c>
      <c r="F19" s="59">
        <v>7</v>
      </c>
      <c r="G19" s="4"/>
      <c r="H19" s="4"/>
      <c r="I19" s="52">
        <v>1989</v>
      </c>
      <c r="J19" s="52"/>
      <c r="K19" s="52" t="s">
        <v>74</v>
      </c>
      <c r="L19" s="52">
        <v>12</v>
      </c>
      <c r="M19" s="52">
        <v>2</v>
      </c>
      <c r="N19" s="65">
        <v>7579.1</v>
      </c>
      <c r="O19" s="65">
        <v>5569.3</v>
      </c>
      <c r="P19" s="65">
        <v>5569.3</v>
      </c>
      <c r="Q19" s="72">
        <v>145</v>
      </c>
      <c r="R19" s="65">
        <f t="shared" si="0"/>
        <v>8101792.4900000002</v>
      </c>
      <c r="S19" s="65">
        <v>0</v>
      </c>
      <c r="T19" s="65">
        <v>0</v>
      </c>
      <c r="U19" s="65">
        <v>0</v>
      </c>
      <c r="V19" s="65">
        <v>8101792.4900000002</v>
      </c>
      <c r="W19" s="65">
        <f t="shared" si="1"/>
        <v>1454.7236618605571</v>
      </c>
      <c r="X19" s="69">
        <v>11424</v>
      </c>
      <c r="Y19" s="70" t="s">
        <v>90</v>
      </c>
    </row>
    <row r="20" spans="1:25" s="38" customFormat="1" ht="18.95" customHeight="1" x14ac:dyDescent="0.25">
      <c r="A20" s="4">
        <v>10</v>
      </c>
      <c r="B20" s="51" t="s">
        <v>70</v>
      </c>
      <c r="C20" s="52" t="s">
        <v>71</v>
      </c>
      <c r="D20" s="173" t="s">
        <v>72</v>
      </c>
      <c r="E20" s="58" t="s">
        <v>78</v>
      </c>
      <c r="F20" s="85" t="s">
        <v>92</v>
      </c>
      <c r="G20" s="4"/>
      <c r="H20" s="4"/>
      <c r="I20" s="52">
        <v>1991</v>
      </c>
      <c r="J20" s="52"/>
      <c r="K20" s="52" t="s">
        <v>74</v>
      </c>
      <c r="L20" s="52">
        <v>12</v>
      </c>
      <c r="M20" s="52">
        <v>2</v>
      </c>
      <c r="N20" s="65">
        <v>7950</v>
      </c>
      <c r="O20" s="65">
        <v>5063.8999999999996</v>
      </c>
      <c r="P20" s="65">
        <v>5003.3999999999996</v>
      </c>
      <c r="Q20" s="72">
        <v>143</v>
      </c>
      <c r="R20" s="65">
        <f t="shared" si="0"/>
        <v>8101792.4900000002</v>
      </c>
      <c r="S20" s="65">
        <v>0</v>
      </c>
      <c r="T20" s="65">
        <v>0</v>
      </c>
      <c r="U20" s="65">
        <v>0</v>
      </c>
      <c r="V20" s="65">
        <v>8101792.4900000002</v>
      </c>
      <c r="W20" s="65">
        <f t="shared" si="1"/>
        <v>1599.9116274018052</v>
      </c>
      <c r="X20" s="69">
        <v>11424</v>
      </c>
      <c r="Y20" s="70" t="s">
        <v>90</v>
      </c>
    </row>
    <row r="21" spans="1:25" s="38" customFormat="1" ht="18.95" customHeight="1" x14ac:dyDescent="0.25">
      <c r="A21" s="4">
        <v>11</v>
      </c>
      <c r="B21" s="51" t="s">
        <v>70</v>
      </c>
      <c r="C21" s="51" t="s">
        <v>71</v>
      </c>
      <c r="D21" s="173" t="s">
        <v>73</v>
      </c>
      <c r="E21" s="58" t="s">
        <v>93</v>
      </c>
      <c r="F21" s="59">
        <v>1</v>
      </c>
      <c r="G21" s="4"/>
      <c r="H21" s="4"/>
      <c r="I21" s="52">
        <v>1980</v>
      </c>
      <c r="J21" s="52"/>
      <c r="K21" s="52" t="s">
        <v>94</v>
      </c>
      <c r="L21" s="52">
        <v>9</v>
      </c>
      <c r="M21" s="52">
        <v>5</v>
      </c>
      <c r="N21" s="65">
        <v>11253.1</v>
      </c>
      <c r="O21" s="65">
        <v>9682.7999999999993</v>
      </c>
      <c r="P21" s="65">
        <v>9147.2000000000007</v>
      </c>
      <c r="Q21" s="72">
        <v>470</v>
      </c>
      <c r="R21" s="65">
        <f t="shared" si="0"/>
        <v>2196774.2599999998</v>
      </c>
      <c r="S21" s="65">
        <v>0</v>
      </c>
      <c r="T21" s="65">
        <v>0</v>
      </c>
      <c r="U21" s="65">
        <v>0</v>
      </c>
      <c r="V21" s="65">
        <v>2196774.2599999998</v>
      </c>
      <c r="W21" s="65">
        <f t="shared" si="1"/>
        <v>226.87386499772794</v>
      </c>
      <c r="X21" s="69">
        <v>11424</v>
      </c>
      <c r="Y21" s="70" t="s">
        <v>90</v>
      </c>
    </row>
    <row r="22" spans="1:25" s="164" customFormat="1" ht="16.899999999999999" customHeight="1" x14ac:dyDescent="0.25">
      <c r="A22" s="4">
        <v>12</v>
      </c>
      <c r="B22" s="51" t="s">
        <v>70</v>
      </c>
      <c r="C22" s="51" t="s">
        <v>71</v>
      </c>
      <c r="D22" s="173" t="s">
        <v>75</v>
      </c>
      <c r="E22" s="87" t="s">
        <v>80</v>
      </c>
      <c r="F22" s="157">
        <v>18</v>
      </c>
      <c r="G22" s="159"/>
      <c r="H22" s="159"/>
      <c r="I22" s="159">
        <v>1979</v>
      </c>
      <c r="J22" s="159"/>
      <c r="K22" s="160" t="s">
        <v>74</v>
      </c>
      <c r="L22" s="161">
        <v>9</v>
      </c>
      <c r="M22" s="161">
        <v>4</v>
      </c>
      <c r="N22" s="162">
        <v>7963</v>
      </c>
      <c r="O22" s="162">
        <v>7963</v>
      </c>
      <c r="P22" s="162">
        <v>7548</v>
      </c>
      <c r="Q22" s="163">
        <v>373</v>
      </c>
      <c r="R22" s="65">
        <f t="shared" si="0"/>
        <v>8101792.4900000002</v>
      </c>
      <c r="S22" s="65">
        <v>0</v>
      </c>
      <c r="T22" s="65">
        <v>0</v>
      </c>
      <c r="U22" s="65">
        <v>0</v>
      </c>
      <c r="V22" s="162">
        <v>8101792.4900000002</v>
      </c>
      <c r="W22" s="162">
        <f t="shared" ref="W22" si="2">V22/O22</f>
        <v>1017.4296734898908</v>
      </c>
      <c r="X22" s="158">
        <v>11424</v>
      </c>
      <c r="Y22" s="70" t="s">
        <v>90</v>
      </c>
    </row>
    <row r="23" spans="1:25" s="38" customFormat="1" ht="17.649999999999999" customHeight="1" x14ac:dyDescent="0.25">
      <c r="A23" s="4">
        <v>13</v>
      </c>
      <c r="B23" s="99" t="s">
        <v>70</v>
      </c>
      <c r="C23" s="99" t="s">
        <v>71</v>
      </c>
      <c r="D23" s="174" t="s">
        <v>73</v>
      </c>
      <c r="E23" s="84" t="s">
        <v>84</v>
      </c>
      <c r="F23" s="59">
        <v>1</v>
      </c>
      <c r="G23" s="98"/>
      <c r="H23" s="98"/>
      <c r="I23" s="100">
        <v>1939</v>
      </c>
      <c r="J23" s="100">
        <v>2018</v>
      </c>
      <c r="K23" s="100" t="s">
        <v>74</v>
      </c>
      <c r="L23" s="100">
        <v>2</v>
      </c>
      <c r="M23" s="100">
        <v>2</v>
      </c>
      <c r="N23" s="101">
        <v>517.4</v>
      </c>
      <c r="O23" s="101">
        <v>445.2</v>
      </c>
      <c r="P23" s="101">
        <v>223.8</v>
      </c>
      <c r="Q23" s="102">
        <v>35</v>
      </c>
      <c r="R23" s="101">
        <f>S23+T23+U23+V23</f>
        <v>2779355.6</v>
      </c>
      <c r="S23" s="101">
        <v>0</v>
      </c>
      <c r="T23" s="101">
        <v>0</v>
      </c>
      <c r="U23" s="101">
        <v>0</v>
      </c>
      <c r="V23" s="101">
        <v>2779355.6</v>
      </c>
      <c r="W23" s="101">
        <f>R23/O23</f>
        <v>6242.9371069182398</v>
      </c>
      <c r="X23" s="103">
        <v>11424</v>
      </c>
      <c r="Y23" s="104" t="s">
        <v>90</v>
      </c>
    </row>
    <row r="24" spans="1:25" s="38" customFormat="1" ht="18.95" customHeight="1" x14ac:dyDescent="0.25">
      <c r="A24" s="4">
        <v>14</v>
      </c>
      <c r="B24" s="51" t="s">
        <v>70</v>
      </c>
      <c r="C24" s="52" t="s">
        <v>71</v>
      </c>
      <c r="D24" s="173" t="s">
        <v>73</v>
      </c>
      <c r="E24" s="58" t="s">
        <v>91</v>
      </c>
      <c r="F24" s="59">
        <v>4</v>
      </c>
      <c r="G24" s="4"/>
      <c r="H24" s="4"/>
      <c r="I24" s="52">
        <v>1959</v>
      </c>
      <c r="J24" s="52"/>
      <c r="K24" s="52" t="s">
        <v>101</v>
      </c>
      <c r="L24" s="52">
        <v>2</v>
      </c>
      <c r="M24" s="52">
        <v>1</v>
      </c>
      <c r="N24" s="65">
        <v>436.5</v>
      </c>
      <c r="O24" s="65">
        <v>390.7</v>
      </c>
      <c r="P24" s="65">
        <v>345.5</v>
      </c>
      <c r="Q24" s="72">
        <v>22</v>
      </c>
      <c r="R24" s="65">
        <f t="shared" ref="R24:R25" si="3">S24+T24+U24+V24</f>
        <v>2206904.77</v>
      </c>
      <c r="S24" s="65">
        <v>0</v>
      </c>
      <c r="T24" s="65">
        <v>0</v>
      </c>
      <c r="U24" s="65">
        <v>0</v>
      </c>
      <c r="V24" s="65">
        <v>2206904.77</v>
      </c>
      <c r="W24" s="65">
        <f t="shared" ref="W24:W25" si="4">R24/O24</f>
        <v>5648.5916815971332</v>
      </c>
      <c r="X24" s="69">
        <v>11424</v>
      </c>
      <c r="Y24" s="70" t="s">
        <v>90</v>
      </c>
    </row>
    <row r="25" spans="1:25" s="38" customFormat="1" ht="18.95" customHeight="1" x14ac:dyDescent="0.25">
      <c r="A25" s="4">
        <v>15</v>
      </c>
      <c r="B25" s="51" t="s">
        <v>70</v>
      </c>
      <c r="C25" s="52" t="s">
        <v>71</v>
      </c>
      <c r="D25" s="173" t="s">
        <v>73</v>
      </c>
      <c r="E25" s="58" t="s">
        <v>91</v>
      </c>
      <c r="F25" s="59">
        <v>5</v>
      </c>
      <c r="G25" s="4"/>
      <c r="H25" s="4"/>
      <c r="I25" s="52">
        <v>1960</v>
      </c>
      <c r="J25" s="52"/>
      <c r="K25" s="52" t="s">
        <v>101</v>
      </c>
      <c r="L25" s="52">
        <v>2</v>
      </c>
      <c r="M25" s="52">
        <v>1</v>
      </c>
      <c r="N25" s="65">
        <v>435.3</v>
      </c>
      <c r="O25" s="65">
        <v>389.7</v>
      </c>
      <c r="P25" s="65">
        <v>329</v>
      </c>
      <c r="Q25" s="72">
        <v>17</v>
      </c>
      <c r="R25" s="65">
        <f t="shared" si="3"/>
        <v>2195569.11</v>
      </c>
      <c r="S25" s="65">
        <v>0</v>
      </c>
      <c r="T25" s="65">
        <v>0</v>
      </c>
      <c r="U25" s="65">
        <v>0</v>
      </c>
      <c r="V25" s="65">
        <v>2195569.11</v>
      </c>
      <c r="W25" s="65">
        <f t="shared" si="4"/>
        <v>5633.9982294072361</v>
      </c>
      <c r="X25" s="69">
        <v>11424</v>
      </c>
      <c r="Y25" s="70" t="s">
        <v>90</v>
      </c>
    </row>
    <row r="26" spans="1:25" s="122" customFormat="1" ht="18.95" customHeight="1" x14ac:dyDescent="0.25">
      <c r="A26" s="4">
        <v>16</v>
      </c>
      <c r="B26" s="51" t="s">
        <v>70</v>
      </c>
      <c r="C26" s="51" t="s">
        <v>71</v>
      </c>
      <c r="D26" s="173" t="s">
        <v>73</v>
      </c>
      <c r="E26" s="52" t="s">
        <v>96</v>
      </c>
      <c r="F26" s="4">
        <v>1</v>
      </c>
      <c r="G26" s="52"/>
      <c r="H26" s="52"/>
      <c r="I26" s="52">
        <v>1963</v>
      </c>
      <c r="J26" s="52">
        <v>2019</v>
      </c>
      <c r="K26" s="51" t="s">
        <v>74</v>
      </c>
      <c r="L26" s="71">
        <v>4</v>
      </c>
      <c r="M26" s="71">
        <v>3</v>
      </c>
      <c r="N26" s="65">
        <v>2312</v>
      </c>
      <c r="O26" s="65">
        <v>2141.8000000000002</v>
      </c>
      <c r="P26" s="65">
        <v>2086.8000000000002</v>
      </c>
      <c r="Q26" s="72">
        <v>78</v>
      </c>
      <c r="R26" s="65">
        <f>S26+T26+U26+V26</f>
        <v>6713035.04</v>
      </c>
      <c r="S26" s="65">
        <v>0</v>
      </c>
      <c r="T26" s="65">
        <v>0</v>
      </c>
      <c r="U26" s="65">
        <v>0</v>
      </c>
      <c r="V26" s="65">
        <v>6713035.04</v>
      </c>
      <c r="W26" s="65">
        <f>R26/O26</f>
        <v>3134.295937996078</v>
      </c>
      <c r="X26" s="69">
        <v>11424</v>
      </c>
      <c r="Y26" s="70" t="s">
        <v>90</v>
      </c>
    </row>
    <row r="27" spans="1:25" s="68" customFormat="1" ht="18.95" customHeight="1" x14ac:dyDescent="0.25">
      <c r="A27" s="4">
        <v>17</v>
      </c>
      <c r="B27" s="51" t="s">
        <v>70</v>
      </c>
      <c r="C27" s="51" t="s">
        <v>71</v>
      </c>
      <c r="D27" s="173" t="s">
        <v>73</v>
      </c>
      <c r="E27" s="58" t="s">
        <v>96</v>
      </c>
      <c r="F27" s="59">
        <v>2</v>
      </c>
      <c r="G27" s="52"/>
      <c r="H27" s="52"/>
      <c r="I27" s="52">
        <v>1965</v>
      </c>
      <c r="J27" s="52"/>
      <c r="K27" s="87" t="s">
        <v>74</v>
      </c>
      <c r="L27" s="87">
        <v>4</v>
      </c>
      <c r="M27" s="87">
        <v>3</v>
      </c>
      <c r="N27" s="88">
        <v>1653.1</v>
      </c>
      <c r="O27" s="88">
        <v>1487.2</v>
      </c>
      <c r="P27" s="88">
        <v>1417.6</v>
      </c>
      <c r="Q27" s="87">
        <v>79</v>
      </c>
      <c r="R27" s="65">
        <f>S27+T27+U27+V27</f>
        <v>12471422.18</v>
      </c>
      <c r="S27" s="65">
        <v>0</v>
      </c>
      <c r="T27" s="65">
        <v>0</v>
      </c>
      <c r="U27" s="65">
        <v>0</v>
      </c>
      <c r="V27" s="65">
        <v>12471422.18</v>
      </c>
      <c r="W27" s="65">
        <f>R27/O27</f>
        <v>8385.8406266810107</v>
      </c>
      <c r="X27" s="69">
        <v>11424</v>
      </c>
      <c r="Y27" s="70" t="s">
        <v>90</v>
      </c>
    </row>
    <row r="28" spans="1:25" s="93" customFormat="1" ht="18.95" customHeight="1" x14ac:dyDescent="0.25">
      <c r="A28" s="4">
        <v>18</v>
      </c>
      <c r="B28" s="84" t="s">
        <v>70</v>
      </c>
      <c r="C28" s="84" t="s">
        <v>71</v>
      </c>
      <c r="D28" s="175" t="s">
        <v>73</v>
      </c>
      <c r="E28" s="58" t="s">
        <v>96</v>
      </c>
      <c r="F28" s="59">
        <v>4</v>
      </c>
      <c r="G28" s="58"/>
      <c r="H28" s="58"/>
      <c r="I28" s="58">
        <v>1963</v>
      </c>
      <c r="J28" s="58"/>
      <c r="K28" s="58" t="s">
        <v>74</v>
      </c>
      <c r="L28" s="58">
        <v>4</v>
      </c>
      <c r="M28" s="58">
        <v>3</v>
      </c>
      <c r="N28" s="76">
        <v>2166</v>
      </c>
      <c r="O28" s="76">
        <v>1996.8</v>
      </c>
      <c r="P28" s="76">
        <v>1455.1</v>
      </c>
      <c r="Q28" s="77">
        <v>77</v>
      </c>
      <c r="R28" s="76">
        <f>S28+T28+U28+V28</f>
        <v>12006535.15</v>
      </c>
      <c r="S28" s="76">
        <v>0</v>
      </c>
      <c r="T28" s="76">
        <v>0</v>
      </c>
      <c r="U28" s="76">
        <v>0</v>
      </c>
      <c r="V28" s="76">
        <v>12006535.15</v>
      </c>
      <c r="W28" s="76">
        <f>R28/O28</f>
        <v>6012.8881961137822</v>
      </c>
      <c r="X28" s="91">
        <v>11424</v>
      </c>
      <c r="Y28" s="92" t="s">
        <v>90</v>
      </c>
    </row>
    <row r="29" spans="1:25" s="93" customFormat="1" ht="18.95" customHeight="1" x14ac:dyDescent="0.25">
      <c r="A29" s="4">
        <v>19</v>
      </c>
      <c r="B29" s="84" t="s">
        <v>70</v>
      </c>
      <c r="C29" s="84" t="s">
        <v>71</v>
      </c>
      <c r="D29" s="175" t="s">
        <v>73</v>
      </c>
      <c r="E29" s="58" t="s">
        <v>96</v>
      </c>
      <c r="F29" s="59">
        <v>5</v>
      </c>
      <c r="G29" s="58"/>
      <c r="H29" s="58"/>
      <c r="I29" s="58">
        <v>1967</v>
      </c>
      <c r="J29" s="58">
        <v>2008</v>
      </c>
      <c r="K29" s="89" t="s">
        <v>74</v>
      </c>
      <c r="L29" s="89">
        <v>4</v>
      </c>
      <c r="M29" s="89">
        <v>3</v>
      </c>
      <c r="N29" s="90">
        <v>1671.2</v>
      </c>
      <c r="O29" s="90">
        <v>1501.5</v>
      </c>
      <c r="P29" s="90">
        <v>1458.7</v>
      </c>
      <c r="Q29" s="89">
        <v>69</v>
      </c>
      <c r="R29" s="76">
        <f>S29+T29+U29+V29</f>
        <v>6676855.7599999998</v>
      </c>
      <c r="S29" s="76">
        <v>0</v>
      </c>
      <c r="T29" s="76">
        <v>0</v>
      </c>
      <c r="U29" s="76">
        <v>0</v>
      </c>
      <c r="V29" s="76">
        <v>6676855.7599999998</v>
      </c>
      <c r="W29" s="76">
        <f>R29/O29</f>
        <v>4446.790382950383</v>
      </c>
      <c r="X29" s="91">
        <v>11424</v>
      </c>
      <c r="Y29" s="92" t="s">
        <v>90</v>
      </c>
    </row>
    <row r="30" spans="1:25" s="93" customFormat="1" ht="18.95" customHeight="1" x14ac:dyDescent="0.25">
      <c r="A30" s="4">
        <v>20</v>
      </c>
      <c r="B30" s="84" t="s">
        <v>70</v>
      </c>
      <c r="C30" s="84" t="s">
        <v>71</v>
      </c>
      <c r="D30" s="175" t="s">
        <v>73</v>
      </c>
      <c r="E30" s="51" t="s">
        <v>78</v>
      </c>
      <c r="F30" s="4">
        <v>2</v>
      </c>
      <c r="G30" s="58"/>
      <c r="H30" s="58"/>
      <c r="I30" s="51">
        <v>1988</v>
      </c>
      <c r="J30" s="74"/>
      <c r="K30" s="73" t="s">
        <v>95</v>
      </c>
      <c r="L30" s="170">
        <v>9</v>
      </c>
      <c r="M30" s="170">
        <v>5</v>
      </c>
      <c r="N30" s="75">
        <v>13691</v>
      </c>
      <c r="O30" s="75">
        <v>9226.6</v>
      </c>
      <c r="P30" s="65">
        <v>9226.6</v>
      </c>
      <c r="Q30" s="171">
        <v>506</v>
      </c>
      <c r="R30" s="76">
        <f t="shared" ref="R30:R31" si="5">S30+T30+U30+V30</f>
        <v>538600.4</v>
      </c>
      <c r="S30" s="76">
        <v>0</v>
      </c>
      <c r="T30" s="76">
        <v>0</v>
      </c>
      <c r="U30" s="76">
        <v>0</v>
      </c>
      <c r="V30" s="65">
        <v>538600.4</v>
      </c>
      <c r="W30" s="76">
        <f t="shared" ref="W30:W31" si="6">R30/O30</f>
        <v>58.374742592070753</v>
      </c>
      <c r="X30" s="91">
        <v>11424</v>
      </c>
      <c r="Y30" s="92" t="s">
        <v>90</v>
      </c>
    </row>
    <row r="31" spans="1:25" s="93" customFormat="1" ht="18.95" customHeight="1" x14ac:dyDescent="0.25">
      <c r="A31" s="4">
        <v>21</v>
      </c>
      <c r="B31" s="84" t="s">
        <v>70</v>
      </c>
      <c r="C31" s="84" t="s">
        <v>71</v>
      </c>
      <c r="D31" s="175" t="s">
        <v>73</v>
      </c>
      <c r="E31" s="51" t="s">
        <v>77</v>
      </c>
      <c r="F31" s="4">
        <v>42</v>
      </c>
      <c r="G31" s="58"/>
      <c r="H31" s="58"/>
      <c r="I31" s="51">
        <v>1993</v>
      </c>
      <c r="J31" s="74"/>
      <c r="K31" s="73" t="s">
        <v>95</v>
      </c>
      <c r="L31" s="170">
        <v>9</v>
      </c>
      <c r="M31" s="170">
        <v>3</v>
      </c>
      <c r="N31" s="75">
        <v>8329.2000000000007</v>
      </c>
      <c r="O31" s="75">
        <v>5704.8</v>
      </c>
      <c r="P31" s="65">
        <v>5704.8</v>
      </c>
      <c r="Q31" s="171">
        <v>237</v>
      </c>
      <c r="R31" s="76">
        <f t="shared" si="5"/>
        <v>352161.8</v>
      </c>
      <c r="S31" s="76">
        <v>0</v>
      </c>
      <c r="T31" s="76">
        <v>0</v>
      </c>
      <c r="U31" s="76">
        <v>0</v>
      </c>
      <c r="V31" s="65">
        <v>352161.8</v>
      </c>
      <c r="W31" s="76">
        <f t="shared" si="6"/>
        <v>61.730788108259709</v>
      </c>
      <c r="X31" s="91">
        <v>11424</v>
      </c>
      <c r="Y31" s="92" t="s">
        <v>90</v>
      </c>
    </row>
    <row r="32" spans="1:25" s="38" customFormat="1" ht="22.35" customHeight="1" thickBot="1" x14ac:dyDescent="0.3">
      <c r="A32" s="187" t="s">
        <v>89</v>
      </c>
      <c r="B32" s="188"/>
      <c r="C32" s="188"/>
      <c r="D32" s="188"/>
      <c r="E32" s="189"/>
      <c r="F32" s="165"/>
      <c r="G32" s="165"/>
      <c r="H32" s="165"/>
      <c r="I32" s="165" t="s">
        <v>0</v>
      </c>
      <c r="J32" s="165" t="s">
        <v>0</v>
      </c>
      <c r="K32" s="165" t="s">
        <v>0</v>
      </c>
      <c r="L32" s="165" t="s">
        <v>0</v>
      </c>
      <c r="M32" s="165" t="s">
        <v>0</v>
      </c>
      <c r="N32" s="166">
        <f>SUM(N11:N31)</f>
        <v>127547.3</v>
      </c>
      <c r="O32" s="166">
        <f>SUM(O11:O31)</f>
        <v>102001.50000000001</v>
      </c>
      <c r="P32" s="166">
        <f>SUM(P11:P31)</f>
        <v>98484.300000000032</v>
      </c>
      <c r="Q32" s="167">
        <f>SUM(Q11:Q31)</f>
        <v>4137</v>
      </c>
      <c r="R32" s="166">
        <f>SUM(R11:R31)</f>
        <v>123478555.59</v>
      </c>
      <c r="S32" s="166">
        <f>SUM(S11:S29)</f>
        <v>0</v>
      </c>
      <c r="T32" s="166">
        <f>SUM(T11:T29)</f>
        <v>0</v>
      </c>
      <c r="U32" s="166">
        <f>SUM(U11:U29)</f>
        <v>0</v>
      </c>
      <c r="V32" s="166">
        <f>SUM(V11:V31)</f>
        <v>123478555.59</v>
      </c>
      <c r="W32" s="166">
        <f t="shared" ref="W32" si="7">R32/O32</f>
        <v>1210.5562721136453</v>
      </c>
      <c r="X32" s="168">
        <v>11424</v>
      </c>
      <c r="Y32" s="169" t="s">
        <v>0</v>
      </c>
    </row>
  </sheetData>
  <mergeCells count="32">
    <mergeCell ref="J1:K1"/>
    <mergeCell ref="V2:Y2"/>
    <mergeCell ref="A10:Y10"/>
    <mergeCell ref="O6:O7"/>
    <mergeCell ref="P6:P7"/>
    <mergeCell ref="R6:R7"/>
    <mergeCell ref="B5:H5"/>
    <mergeCell ref="H6:H8"/>
    <mergeCell ref="G6:G8"/>
    <mergeCell ref="Q5:Q7"/>
    <mergeCell ref="E6:E8"/>
    <mergeCell ref="R5:V5"/>
    <mergeCell ref="V1:Y1"/>
    <mergeCell ref="A4:Y4"/>
    <mergeCell ref="Y5:Y8"/>
    <mergeCell ref="K5:K8"/>
    <mergeCell ref="A32:E32"/>
    <mergeCell ref="D6:D8"/>
    <mergeCell ref="C6:C8"/>
    <mergeCell ref="J6:J8"/>
    <mergeCell ref="B6:B8"/>
    <mergeCell ref="F6:F8"/>
    <mergeCell ref="I6:I8"/>
    <mergeCell ref="A5:A8"/>
    <mergeCell ref="I5:J5"/>
    <mergeCell ref="X5:X7"/>
    <mergeCell ref="S6:V6"/>
    <mergeCell ref="L5:L8"/>
    <mergeCell ref="M5:M8"/>
    <mergeCell ref="N5:N7"/>
    <mergeCell ref="O5:P5"/>
    <mergeCell ref="W5:W7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B8D62FE8-E20A-4DB8-B455-EBC039C8E01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C11:H20</xm:sqref>
        </x14:conditionalFormatting>
        <x14:conditionalFormatting xmlns:xm="http://schemas.microsoft.com/office/excel/2006/main">
          <x14:cfRule type="expression" priority="18" stopIfTrue="1" id="{83028EC6-03D0-48D7-813E-285CE531B64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 F22:H22 C22</xm:sqref>
        </x14:conditionalFormatting>
        <x14:conditionalFormatting xmlns:xm="http://schemas.microsoft.com/office/excel/2006/main">
          <x14:cfRule type="expression" priority="17" stopIfTrue="1" id="{856F8F56-6073-4360-AC3A-1B4C68B7C4C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C26:D31</xm:sqref>
        </x14:conditionalFormatting>
        <x14:conditionalFormatting xmlns:xm="http://schemas.microsoft.com/office/excel/2006/main">
          <x14:cfRule type="expression" priority="16" stopIfTrue="1" id="{56E39EEA-5263-49D9-A5A3-484ADD1A77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C23:H23</xm:sqref>
        </x14:conditionalFormatting>
        <x14:conditionalFormatting xmlns:xm="http://schemas.microsoft.com/office/excel/2006/main">
          <x14:cfRule type="expression" priority="6" stopIfTrue="1" id="{70B7933F-2526-474D-8DBF-06063FB27CB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C24:H25</xm:sqref>
        </x14:conditionalFormatting>
        <x14:conditionalFormatting xmlns:xm="http://schemas.microsoft.com/office/excel/2006/main">
          <x14:cfRule type="expression" priority="3" stopIfTrue="1" id="{C41B58C8-EA42-49F0-A6E9-E5B970BC194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4" stopIfTrue="1" id="{AFE17DB2-7BCB-4E43-BA8D-C32A2075B1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1" stopIfTrue="1" id="{A52BCE95-30A9-4AC9-A83B-FFFDEF82C6C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" stopIfTrue="1" id="{019049A2-5E98-4CB1-9357-1502DF65C1A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V31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48"/>
  <sheetViews>
    <sheetView view="pageBreakPreview" topLeftCell="S1" zoomScale="70" zoomScaleNormal="100" zoomScaleSheetLayoutView="70" workbookViewId="0">
      <selection activeCell="AG5" sqref="AG5:AP5"/>
    </sheetView>
  </sheetViews>
  <sheetFormatPr defaultColWidth="8.85546875" defaultRowHeight="15.75" x14ac:dyDescent="0.25"/>
  <cols>
    <col min="1" max="1" width="4.5703125" style="1" customWidth="1"/>
    <col min="2" max="2" width="7.28515625" style="2" customWidth="1"/>
    <col min="3" max="3" width="9.7109375" style="1" customWidth="1"/>
    <col min="4" max="4" width="9.28515625" style="1" customWidth="1"/>
    <col min="5" max="5" width="17.85546875" style="1" customWidth="1"/>
    <col min="6" max="6" width="5.7109375" style="1" customWidth="1"/>
    <col min="7" max="7" width="3.28515625" style="1" customWidth="1"/>
    <col min="8" max="8" width="3.7109375" style="1" customWidth="1"/>
    <col min="9" max="9" width="15.7109375" style="1" customWidth="1"/>
    <col min="10" max="10" width="13.140625" style="1" customWidth="1"/>
    <col min="11" max="11" width="5.28515625" style="1" customWidth="1"/>
    <col min="12" max="12" width="12.85546875" style="1" customWidth="1"/>
    <col min="13" max="13" width="12.7109375" style="1" customWidth="1"/>
    <col min="14" max="14" width="5.5703125" style="1" customWidth="1"/>
    <col min="15" max="15" width="12.42578125" style="1" customWidth="1"/>
    <col min="16" max="16" width="7" style="1" customWidth="1"/>
    <col min="17" max="17" width="14.42578125" style="1" customWidth="1"/>
    <col min="18" max="18" width="9.7109375" style="1" customWidth="1"/>
    <col min="19" max="19" width="15.5703125" style="1" customWidth="1"/>
    <col min="20" max="20" width="5.5703125" style="1" customWidth="1"/>
    <col min="21" max="21" width="5.140625" style="1" customWidth="1"/>
    <col min="22" max="22" width="9.5703125" style="1" customWidth="1"/>
    <col min="23" max="23" width="14.7109375" style="1" customWidth="1"/>
    <col min="24" max="24" width="12.7109375" style="1" customWidth="1"/>
    <col min="25" max="25" width="4.85546875" style="1" customWidth="1"/>
    <col min="26" max="26" width="5" style="1" customWidth="1"/>
    <col min="27" max="27" width="7.7109375" style="1" customWidth="1"/>
    <col min="28" max="28" width="7.85546875" style="1" customWidth="1"/>
    <col min="29" max="29" width="5.140625" style="1" bestFit="1" customWidth="1"/>
    <col min="30" max="30" width="5" style="1" bestFit="1" customWidth="1"/>
    <col min="31" max="31" width="5" style="1" customWidth="1"/>
    <col min="32" max="32" width="5" style="1" bestFit="1" customWidth="1"/>
    <col min="33" max="33" width="4.85546875" style="1" bestFit="1" customWidth="1"/>
    <col min="34" max="34" width="8" style="1" customWidth="1"/>
    <col min="35" max="35" width="4.85546875" style="1" bestFit="1" customWidth="1"/>
    <col min="36" max="36" width="5.85546875" style="1" bestFit="1" customWidth="1"/>
    <col min="37" max="37" width="4.7109375" style="1" customWidth="1"/>
    <col min="38" max="38" width="8" style="1" customWidth="1"/>
    <col min="39" max="39" width="4.85546875" style="1" bestFit="1" customWidth="1"/>
    <col min="40" max="40" width="5" style="1" bestFit="1" customWidth="1"/>
    <col min="41" max="41" width="4.85546875" style="1" bestFit="1" customWidth="1"/>
    <col min="42" max="42" width="4.7109375" style="1" customWidth="1"/>
    <col min="43" max="43" width="14.28515625" style="1" customWidth="1"/>
    <col min="44" max="44" width="4.7109375" style="1" customWidth="1"/>
    <col min="45" max="16384" width="8.85546875" style="1"/>
  </cols>
  <sheetData>
    <row r="1" spans="1:44" ht="43.9" customHeight="1" x14ac:dyDescent="0.25">
      <c r="I1" s="206"/>
      <c r="J1" s="206"/>
      <c r="K1" s="206"/>
      <c r="L1" s="206"/>
      <c r="M1" s="206"/>
      <c r="N1" s="206"/>
      <c r="O1" s="206"/>
      <c r="P1" s="206"/>
      <c r="Q1" s="206"/>
      <c r="R1" s="206"/>
      <c r="AB1" s="43"/>
      <c r="AC1" s="43"/>
      <c r="AD1" s="43"/>
      <c r="AE1" s="43"/>
      <c r="AF1" s="43"/>
      <c r="AG1" s="43"/>
      <c r="AH1" s="208" t="s">
        <v>87</v>
      </c>
      <c r="AI1" s="208"/>
      <c r="AJ1" s="208"/>
      <c r="AK1" s="208"/>
      <c r="AL1" s="208"/>
      <c r="AM1" s="208"/>
      <c r="AN1" s="208"/>
      <c r="AO1" s="208"/>
      <c r="AP1" s="208"/>
      <c r="AQ1" s="208"/>
      <c r="AR1" s="208"/>
    </row>
    <row r="2" spans="1:44" ht="34.700000000000003" customHeight="1" x14ac:dyDescent="0.3">
      <c r="E2" s="172"/>
      <c r="I2" s="46"/>
      <c r="J2" s="46"/>
      <c r="K2" s="46"/>
      <c r="L2" s="46"/>
      <c r="M2" s="46"/>
      <c r="N2" s="46"/>
      <c r="O2" s="46"/>
      <c r="P2" s="46"/>
      <c r="Q2" s="46"/>
      <c r="R2" s="46"/>
      <c r="AB2" s="43"/>
      <c r="AC2" s="43"/>
      <c r="AD2" s="43"/>
      <c r="AE2" s="43"/>
      <c r="AF2" s="43"/>
      <c r="AG2" s="43"/>
      <c r="AH2" s="43"/>
      <c r="AI2" s="209" t="s">
        <v>106</v>
      </c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44" ht="37.35" customHeight="1" x14ac:dyDescent="0.25">
      <c r="I3" s="41"/>
      <c r="J3" s="41"/>
      <c r="K3" s="41"/>
      <c r="L3" s="41"/>
      <c r="M3" s="41"/>
      <c r="N3" s="41"/>
      <c r="O3" s="41"/>
      <c r="P3" s="41"/>
      <c r="Q3" s="41"/>
      <c r="R3" s="41"/>
      <c r="AB3" s="43"/>
      <c r="AC3" s="43"/>
      <c r="AD3" s="43"/>
      <c r="AE3" s="43"/>
      <c r="AF3" s="43"/>
      <c r="AG3" s="43"/>
      <c r="AH3" s="43"/>
      <c r="AI3" s="43"/>
      <c r="AJ3" s="43"/>
      <c r="AK3" s="45"/>
      <c r="AL3" s="45"/>
      <c r="AM3" s="45"/>
      <c r="AN3" s="45"/>
      <c r="AO3" s="45"/>
      <c r="AP3" s="45"/>
      <c r="AQ3" s="45"/>
      <c r="AR3" s="45"/>
    </row>
    <row r="4" spans="1:44" ht="30.4" customHeight="1" x14ac:dyDescent="0.25">
      <c r="A4" s="207" t="s">
        <v>102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</row>
    <row r="5" spans="1:44" s="37" customFormat="1" ht="34.5" customHeight="1" x14ac:dyDescent="0.25">
      <c r="A5" s="217" t="s">
        <v>28</v>
      </c>
      <c r="B5" s="200" t="s">
        <v>60</v>
      </c>
      <c r="C5" s="200"/>
      <c r="D5" s="200"/>
      <c r="E5" s="200"/>
      <c r="F5" s="200"/>
      <c r="G5" s="200"/>
      <c r="H5" s="200"/>
      <c r="I5" s="217" t="s">
        <v>27</v>
      </c>
      <c r="J5" s="220" t="s">
        <v>44</v>
      </c>
      <c r="K5" s="220"/>
      <c r="L5" s="220"/>
      <c r="M5" s="220"/>
      <c r="N5" s="220"/>
      <c r="O5" s="220"/>
      <c r="P5" s="202" t="s">
        <v>50</v>
      </c>
      <c r="Q5" s="202"/>
      <c r="R5" s="202" t="s">
        <v>51</v>
      </c>
      <c r="S5" s="202"/>
      <c r="T5" s="202" t="s">
        <v>52</v>
      </c>
      <c r="U5" s="202"/>
      <c r="V5" s="202" t="s">
        <v>53</v>
      </c>
      <c r="W5" s="202"/>
      <c r="X5" s="221" t="s">
        <v>62</v>
      </c>
      <c r="Y5" s="202" t="s">
        <v>54</v>
      </c>
      <c r="Z5" s="202"/>
      <c r="AA5" s="202" t="s">
        <v>55</v>
      </c>
      <c r="AB5" s="202"/>
      <c r="AC5" s="202" t="s">
        <v>63</v>
      </c>
      <c r="AD5" s="202"/>
      <c r="AE5" s="202" t="s">
        <v>64</v>
      </c>
      <c r="AF5" s="202"/>
      <c r="AG5" s="203" t="s">
        <v>56</v>
      </c>
      <c r="AH5" s="204"/>
      <c r="AI5" s="204"/>
      <c r="AJ5" s="204"/>
      <c r="AK5" s="204"/>
      <c r="AL5" s="204"/>
      <c r="AM5" s="204"/>
      <c r="AN5" s="204"/>
      <c r="AO5" s="204"/>
      <c r="AP5" s="205"/>
      <c r="AQ5" s="202" t="s">
        <v>65</v>
      </c>
      <c r="AR5" s="202" t="s">
        <v>66</v>
      </c>
    </row>
    <row r="6" spans="1:44" s="37" customFormat="1" ht="165" customHeight="1" x14ac:dyDescent="0.25">
      <c r="A6" s="218"/>
      <c r="B6" s="178" t="s">
        <v>34</v>
      </c>
      <c r="C6" s="178" t="s">
        <v>59</v>
      </c>
      <c r="D6" s="178" t="s">
        <v>58</v>
      </c>
      <c r="E6" s="178" t="s">
        <v>35</v>
      </c>
      <c r="F6" s="178" t="s">
        <v>36</v>
      </c>
      <c r="G6" s="178" t="s">
        <v>37</v>
      </c>
      <c r="H6" s="178" t="s">
        <v>38</v>
      </c>
      <c r="I6" s="218"/>
      <c r="J6" s="50" t="s">
        <v>45</v>
      </c>
      <c r="K6" s="50" t="s">
        <v>46</v>
      </c>
      <c r="L6" s="50" t="s">
        <v>47</v>
      </c>
      <c r="M6" s="50" t="s">
        <v>48</v>
      </c>
      <c r="N6" s="50" t="s">
        <v>49</v>
      </c>
      <c r="O6" s="50" t="s">
        <v>57</v>
      </c>
      <c r="P6" s="202"/>
      <c r="Q6" s="202"/>
      <c r="R6" s="202"/>
      <c r="S6" s="202"/>
      <c r="T6" s="202"/>
      <c r="U6" s="202"/>
      <c r="V6" s="202"/>
      <c r="W6" s="202"/>
      <c r="X6" s="222"/>
      <c r="Y6" s="202"/>
      <c r="Z6" s="202"/>
      <c r="AA6" s="202"/>
      <c r="AB6" s="202"/>
      <c r="AC6" s="202"/>
      <c r="AD6" s="202"/>
      <c r="AE6" s="202"/>
      <c r="AF6" s="202"/>
      <c r="AG6" s="202" t="s">
        <v>39</v>
      </c>
      <c r="AH6" s="202"/>
      <c r="AI6" s="202" t="s">
        <v>40</v>
      </c>
      <c r="AJ6" s="202"/>
      <c r="AK6" s="202" t="s">
        <v>41</v>
      </c>
      <c r="AL6" s="202"/>
      <c r="AM6" s="202" t="s">
        <v>42</v>
      </c>
      <c r="AN6" s="202"/>
      <c r="AO6" s="202" t="s">
        <v>43</v>
      </c>
      <c r="AP6" s="202"/>
      <c r="AQ6" s="202"/>
      <c r="AR6" s="202"/>
    </row>
    <row r="7" spans="1:44" s="37" customFormat="1" ht="27.6" customHeight="1" x14ac:dyDescent="0.25">
      <c r="A7" s="219"/>
      <c r="B7" s="180"/>
      <c r="C7" s="180"/>
      <c r="D7" s="180"/>
      <c r="E7" s="180"/>
      <c r="F7" s="180"/>
      <c r="G7" s="180"/>
      <c r="H7" s="180"/>
      <c r="I7" s="49" t="s">
        <v>2</v>
      </c>
      <c r="J7" s="49" t="s">
        <v>2</v>
      </c>
      <c r="K7" s="49" t="s">
        <v>2</v>
      </c>
      <c r="L7" s="49" t="s">
        <v>2</v>
      </c>
      <c r="M7" s="49" t="s">
        <v>2</v>
      </c>
      <c r="N7" s="49" t="s">
        <v>2</v>
      </c>
      <c r="O7" s="49" t="s">
        <v>2</v>
      </c>
      <c r="P7" s="49" t="s">
        <v>26</v>
      </c>
      <c r="Q7" s="49" t="s">
        <v>2</v>
      </c>
      <c r="R7" s="49" t="s">
        <v>25</v>
      </c>
      <c r="S7" s="49" t="s">
        <v>2</v>
      </c>
      <c r="T7" s="49" t="s">
        <v>25</v>
      </c>
      <c r="U7" s="49" t="s">
        <v>2</v>
      </c>
      <c r="V7" s="49" t="s">
        <v>25</v>
      </c>
      <c r="W7" s="49" t="s">
        <v>2</v>
      </c>
      <c r="X7" s="49" t="s">
        <v>2</v>
      </c>
      <c r="Y7" s="49" t="s">
        <v>85</v>
      </c>
      <c r="Z7" s="49" t="s">
        <v>2</v>
      </c>
      <c r="AA7" s="49" t="s">
        <v>25</v>
      </c>
      <c r="AB7" s="49" t="s">
        <v>2</v>
      </c>
      <c r="AC7" s="49" t="s">
        <v>25</v>
      </c>
      <c r="AD7" s="49" t="s">
        <v>2</v>
      </c>
      <c r="AE7" s="49" t="s">
        <v>26</v>
      </c>
      <c r="AF7" s="49" t="s">
        <v>2</v>
      </c>
      <c r="AG7" s="49" t="s">
        <v>26</v>
      </c>
      <c r="AH7" s="49" t="s">
        <v>2</v>
      </c>
      <c r="AI7" s="49" t="s">
        <v>26</v>
      </c>
      <c r="AJ7" s="49" t="s">
        <v>2</v>
      </c>
      <c r="AK7" s="49" t="s">
        <v>26</v>
      </c>
      <c r="AL7" s="49" t="s">
        <v>2</v>
      </c>
      <c r="AM7" s="49" t="s">
        <v>26</v>
      </c>
      <c r="AN7" s="49" t="s">
        <v>2</v>
      </c>
      <c r="AO7" s="49" t="s">
        <v>26</v>
      </c>
      <c r="AP7" s="49" t="s">
        <v>2</v>
      </c>
      <c r="AQ7" s="49" t="s">
        <v>2</v>
      </c>
      <c r="AR7" s="49" t="s">
        <v>2</v>
      </c>
    </row>
    <row r="8" spans="1:44" s="37" customFormat="1" ht="14.45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</row>
    <row r="9" spans="1:44" s="38" customFormat="1" ht="24.2" customHeight="1" x14ac:dyDescent="0.25">
      <c r="A9" s="214" t="s">
        <v>88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6"/>
    </row>
    <row r="10" spans="1:44" s="40" customFormat="1" x14ac:dyDescent="0.25">
      <c r="A10" s="52">
        <v>1</v>
      </c>
      <c r="B10" s="52" t="s">
        <v>70</v>
      </c>
      <c r="C10" s="51" t="s">
        <v>71</v>
      </c>
      <c r="D10" s="51" t="s">
        <v>73</v>
      </c>
      <c r="E10" s="51" t="s">
        <v>83</v>
      </c>
      <c r="F10" s="4">
        <v>10</v>
      </c>
      <c r="G10" s="4"/>
      <c r="H10" s="4"/>
      <c r="I10" s="54">
        <f t="shared" ref="I10:I30" si="0">J10+K10+L10+M10+N10+O10+Q10+S10+U10+W10+X10+Z10+AB10+AD10+AF10+AH10+AJ10+AL10+AN10+AP10+AQ10</f>
        <v>6133453.0799999991</v>
      </c>
      <c r="J10" s="54"/>
      <c r="K10" s="54"/>
      <c r="L10" s="54"/>
      <c r="M10" s="54"/>
      <c r="N10" s="54"/>
      <c r="O10" s="54"/>
      <c r="P10" s="63">
        <v>3</v>
      </c>
      <c r="Q10" s="54">
        <f t="shared" ref="Q10:Q21" si="1">1968339.41*P10</f>
        <v>5905018.2299999995</v>
      </c>
      <c r="R10" s="5"/>
      <c r="S10" s="54"/>
      <c r="T10" s="56"/>
      <c r="U10" s="56"/>
      <c r="V10" s="54"/>
      <c r="W10" s="54"/>
      <c r="X10" s="54"/>
      <c r="Y10" s="56"/>
      <c r="Z10" s="56"/>
      <c r="AA10" s="54"/>
      <c r="AB10" s="54"/>
      <c r="AC10" s="54"/>
      <c r="AD10" s="54"/>
      <c r="AE10" s="55"/>
      <c r="AF10" s="54"/>
      <c r="AG10" s="55"/>
      <c r="AH10" s="54"/>
      <c r="AI10" s="55"/>
      <c r="AJ10" s="54"/>
      <c r="AK10" s="55"/>
      <c r="AL10" s="54"/>
      <c r="AM10" s="55"/>
      <c r="AN10" s="54"/>
      <c r="AO10" s="55"/>
      <c r="AP10" s="54"/>
      <c r="AQ10" s="57">
        <v>228434.85</v>
      </c>
      <c r="AR10" s="54"/>
    </row>
    <row r="11" spans="1:44" s="40" customFormat="1" x14ac:dyDescent="0.25">
      <c r="A11" s="52">
        <v>2</v>
      </c>
      <c r="B11" s="52" t="s">
        <v>70</v>
      </c>
      <c r="C11" s="51" t="s">
        <v>71</v>
      </c>
      <c r="D11" s="51" t="s">
        <v>73</v>
      </c>
      <c r="E11" s="84" t="s">
        <v>79</v>
      </c>
      <c r="F11" s="59">
        <v>19</v>
      </c>
      <c r="G11" s="4"/>
      <c r="H11" s="4"/>
      <c r="I11" s="54">
        <f t="shared" si="0"/>
        <v>12038471.309999999</v>
      </c>
      <c r="J11" s="54"/>
      <c r="K11" s="54"/>
      <c r="L11" s="54"/>
      <c r="M11" s="54"/>
      <c r="N11" s="54"/>
      <c r="O11" s="54"/>
      <c r="P11" s="63">
        <v>6</v>
      </c>
      <c r="Q11" s="54">
        <f t="shared" si="1"/>
        <v>11810036.459999999</v>
      </c>
      <c r="R11" s="5"/>
      <c r="S11" s="54"/>
      <c r="T11" s="56"/>
      <c r="U11" s="56"/>
      <c r="V11" s="54"/>
      <c r="W11" s="54"/>
      <c r="X11" s="54"/>
      <c r="Y11" s="56"/>
      <c r="Z11" s="56"/>
      <c r="AA11" s="54"/>
      <c r="AB11" s="54"/>
      <c r="AC11" s="54"/>
      <c r="AD11" s="54"/>
      <c r="AE11" s="55"/>
      <c r="AF11" s="54"/>
      <c r="AG11" s="55"/>
      <c r="AH11" s="54"/>
      <c r="AI11" s="55"/>
      <c r="AJ11" s="54"/>
      <c r="AK11" s="55"/>
      <c r="AL11" s="54"/>
      <c r="AM11" s="55"/>
      <c r="AN11" s="54"/>
      <c r="AO11" s="55"/>
      <c r="AP11" s="54"/>
      <c r="AQ11" s="57">
        <v>228434.85</v>
      </c>
      <c r="AR11" s="54"/>
    </row>
    <row r="12" spans="1:44" s="40" customFormat="1" x14ac:dyDescent="0.25">
      <c r="A12" s="52">
        <v>3</v>
      </c>
      <c r="B12" s="52" t="s">
        <v>70</v>
      </c>
      <c r="C12" s="51" t="s">
        <v>71</v>
      </c>
      <c r="D12" s="51" t="s">
        <v>73</v>
      </c>
      <c r="E12" s="84" t="s">
        <v>77</v>
      </c>
      <c r="F12" s="59">
        <v>16</v>
      </c>
      <c r="G12" s="4"/>
      <c r="H12" s="4"/>
      <c r="I12" s="54">
        <f t="shared" si="0"/>
        <v>4165113.67</v>
      </c>
      <c r="J12" s="54"/>
      <c r="K12" s="54"/>
      <c r="L12" s="54"/>
      <c r="M12" s="54"/>
      <c r="N12" s="54"/>
      <c r="O12" s="54"/>
      <c r="P12" s="63">
        <v>2</v>
      </c>
      <c r="Q12" s="54">
        <f t="shared" si="1"/>
        <v>3936678.82</v>
      </c>
      <c r="R12" s="5"/>
      <c r="S12" s="54"/>
      <c r="T12" s="56"/>
      <c r="U12" s="56"/>
      <c r="V12" s="54"/>
      <c r="W12" s="54"/>
      <c r="X12" s="54"/>
      <c r="Y12" s="56"/>
      <c r="Z12" s="56"/>
      <c r="AA12" s="54"/>
      <c r="AB12" s="54"/>
      <c r="AC12" s="54"/>
      <c r="AD12" s="54"/>
      <c r="AE12" s="55"/>
      <c r="AF12" s="54"/>
      <c r="AG12" s="55"/>
      <c r="AH12" s="54"/>
      <c r="AI12" s="55"/>
      <c r="AJ12" s="54"/>
      <c r="AK12" s="55"/>
      <c r="AL12" s="54"/>
      <c r="AM12" s="55"/>
      <c r="AN12" s="54"/>
      <c r="AO12" s="55"/>
      <c r="AP12" s="54"/>
      <c r="AQ12" s="57">
        <v>228434.85</v>
      </c>
      <c r="AR12" s="54"/>
    </row>
    <row r="13" spans="1:44" s="40" customFormat="1" x14ac:dyDescent="0.25">
      <c r="A13" s="52">
        <v>4</v>
      </c>
      <c r="B13" s="52" t="s">
        <v>70</v>
      </c>
      <c r="C13" s="51" t="s">
        <v>71</v>
      </c>
      <c r="D13" s="51" t="s">
        <v>73</v>
      </c>
      <c r="E13" s="51" t="s">
        <v>77</v>
      </c>
      <c r="F13" s="4">
        <v>44</v>
      </c>
      <c r="G13" s="4"/>
      <c r="H13" s="4"/>
      <c r="I13" s="54">
        <f t="shared" si="0"/>
        <v>8101792.4899999993</v>
      </c>
      <c r="J13" s="54"/>
      <c r="K13" s="54"/>
      <c r="L13" s="54"/>
      <c r="M13" s="54"/>
      <c r="N13" s="54"/>
      <c r="O13" s="54"/>
      <c r="P13" s="63">
        <v>4</v>
      </c>
      <c r="Q13" s="54">
        <f t="shared" si="1"/>
        <v>7873357.6399999997</v>
      </c>
      <c r="R13" s="5"/>
      <c r="S13" s="54"/>
      <c r="T13" s="56"/>
      <c r="U13" s="56"/>
      <c r="V13" s="54"/>
      <c r="W13" s="54"/>
      <c r="X13" s="54"/>
      <c r="Y13" s="56"/>
      <c r="Z13" s="56"/>
      <c r="AA13" s="54"/>
      <c r="AB13" s="54"/>
      <c r="AC13" s="54"/>
      <c r="AD13" s="54"/>
      <c r="AE13" s="55"/>
      <c r="AF13" s="54"/>
      <c r="AG13" s="55"/>
      <c r="AH13" s="54"/>
      <c r="AI13" s="55"/>
      <c r="AJ13" s="54"/>
      <c r="AK13" s="55"/>
      <c r="AL13" s="54"/>
      <c r="AM13" s="55"/>
      <c r="AN13" s="54"/>
      <c r="AO13" s="55"/>
      <c r="AP13" s="54"/>
      <c r="AQ13" s="57">
        <v>228434.85</v>
      </c>
      <c r="AR13" s="54"/>
    </row>
    <row r="14" spans="1:44" s="40" customFormat="1" x14ac:dyDescent="0.25">
      <c r="A14" s="52">
        <v>5</v>
      </c>
      <c r="B14" s="52" t="s">
        <v>70</v>
      </c>
      <c r="C14" s="51" t="s">
        <v>71</v>
      </c>
      <c r="D14" s="51" t="s">
        <v>73</v>
      </c>
      <c r="E14" s="51" t="s">
        <v>81</v>
      </c>
      <c r="F14" s="4">
        <v>15</v>
      </c>
      <c r="G14" s="4"/>
      <c r="H14" s="4"/>
      <c r="I14" s="54">
        <f t="shared" si="0"/>
        <v>6133453.0799999991</v>
      </c>
      <c r="J14" s="54"/>
      <c r="K14" s="54"/>
      <c r="L14" s="54"/>
      <c r="M14" s="54"/>
      <c r="N14" s="54"/>
      <c r="O14" s="54"/>
      <c r="P14" s="63">
        <v>3</v>
      </c>
      <c r="Q14" s="54">
        <f t="shared" si="1"/>
        <v>5905018.2299999995</v>
      </c>
      <c r="R14" s="5"/>
      <c r="S14" s="54"/>
      <c r="T14" s="56"/>
      <c r="U14" s="56"/>
      <c r="V14" s="54"/>
      <c r="W14" s="54"/>
      <c r="X14" s="54"/>
      <c r="Y14" s="56"/>
      <c r="Z14" s="56"/>
      <c r="AA14" s="54"/>
      <c r="AB14" s="54"/>
      <c r="AC14" s="54"/>
      <c r="AD14" s="54"/>
      <c r="AE14" s="55"/>
      <c r="AF14" s="54"/>
      <c r="AG14" s="55"/>
      <c r="AH14" s="54"/>
      <c r="AI14" s="55"/>
      <c r="AJ14" s="54"/>
      <c r="AK14" s="55"/>
      <c r="AL14" s="54"/>
      <c r="AM14" s="55"/>
      <c r="AN14" s="54"/>
      <c r="AO14" s="55"/>
      <c r="AP14" s="54"/>
      <c r="AQ14" s="57">
        <v>228434.85</v>
      </c>
      <c r="AR14" s="54"/>
    </row>
    <row r="15" spans="1:44" s="40" customFormat="1" ht="31.5" x14ac:dyDescent="0.25">
      <c r="A15" s="52">
        <v>6</v>
      </c>
      <c r="B15" s="52" t="s">
        <v>70</v>
      </c>
      <c r="C15" s="51" t="s">
        <v>71</v>
      </c>
      <c r="D15" s="51" t="s">
        <v>75</v>
      </c>
      <c r="E15" s="51" t="s">
        <v>76</v>
      </c>
      <c r="F15" s="4">
        <v>168</v>
      </c>
      <c r="G15" s="4"/>
      <c r="H15" s="4"/>
      <c r="I15" s="54">
        <f t="shared" si="0"/>
        <v>6133453.0799999991</v>
      </c>
      <c r="J15" s="54"/>
      <c r="K15" s="54"/>
      <c r="L15" s="54"/>
      <c r="M15" s="54"/>
      <c r="N15" s="54"/>
      <c r="O15" s="54"/>
      <c r="P15" s="63">
        <v>3</v>
      </c>
      <c r="Q15" s="54">
        <f t="shared" si="1"/>
        <v>5905018.2299999995</v>
      </c>
      <c r="R15" s="5"/>
      <c r="S15" s="54"/>
      <c r="T15" s="56"/>
      <c r="U15" s="56"/>
      <c r="V15" s="54"/>
      <c r="W15" s="54"/>
      <c r="X15" s="54"/>
      <c r="Y15" s="56"/>
      <c r="Z15" s="56"/>
      <c r="AA15" s="54"/>
      <c r="AB15" s="54"/>
      <c r="AC15" s="54"/>
      <c r="AD15" s="54"/>
      <c r="AE15" s="55"/>
      <c r="AF15" s="54"/>
      <c r="AG15" s="55"/>
      <c r="AH15" s="54"/>
      <c r="AI15" s="55"/>
      <c r="AJ15" s="54"/>
      <c r="AK15" s="55"/>
      <c r="AL15" s="54"/>
      <c r="AM15" s="55"/>
      <c r="AN15" s="54"/>
      <c r="AO15" s="55"/>
      <c r="AP15" s="54"/>
      <c r="AQ15" s="57">
        <v>228434.85</v>
      </c>
      <c r="AR15" s="54"/>
    </row>
    <row r="16" spans="1:44" s="40" customFormat="1" ht="31.5" x14ac:dyDescent="0.25">
      <c r="A16" s="52">
        <v>7</v>
      </c>
      <c r="B16" s="52" t="s">
        <v>70</v>
      </c>
      <c r="C16" s="51" t="s">
        <v>71</v>
      </c>
      <c r="D16" s="51" t="s">
        <v>75</v>
      </c>
      <c r="E16" s="51" t="s">
        <v>76</v>
      </c>
      <c r="F16" s="4">
        <v>130</v>
      </c>
      <c r="G16" s="4"/>
      <c r="H16" s="4"/>
      <c r="I16" s="54">
        <f t="shared" si="0"/>
        <v>4165113.67</v>
      </c>
      <c r="J16" s="54"/>
      <c r="K16" s="54"/>
      <c r="L16" s="54"/>
      <c r="M16" s="54"/>
      <c r="N16" s="54"/>
      <c r="O16" s="54"/>
      <c r="P16" s="63">
        <v>2</v>
      </c>
      <c r="Q16" s="54">
        <f t="shared" si="1"/>
        <v>3936678.82</v>
      </c>
      <c r="R16" s="5"/>
      <c r="S16" s="54"/>
      <c r="T16" s="56"/>
      <c r="U16" s="56"/>
      <c r="V16" s="54"/>
      <c r="W16" s="54"/>
      <c r="X16" s="54"/>
      <c r="Y16" s="56"/>
      <c r="Z16" s="56"/>
      <c r="AA16" s="54"/>
      <c r="AB16" s="54"/>
      <c r="AC16" s="54"/>
      <c r="AD16" s="54"/>
      <c r="AE16" s="55"/>
      <c r="AF16" s="54"/>
      <c r="AG16" s="55"/>
      <c r="AH16" s="54"/>
      <c r="AI16" s="55"/>
      <c r="AJ16" s="54"/>
      <c r="AK16" s="55"/>
      <c r="AL16" s="54"/>
      <c r="AM16" s="55"/>
      <c r="AN16" s="54"/>
      <c r="AO16" s="55"/>
      <c r="AP16" s="54"/>
      <c r="AQ16" s="57">
        <v>228434.85</v>
      </c>
      <c r="AR16" s="54"/>
    </row>
    <row r="17" spans="1:44" s="40" customFormat="1" ht="31.5" x14ac:dyDescent="0.25">
      <c r="A17" s="52">
        <v>8</v>
      </c>
      <c r="B17" s="52" t="s">
        <v>70</v>
      </c>
      <c r="C17" s="51" t="s">
        <v>71</v>
      </c>
      <c r="D17" s="51" t="s">
        <v>75</v>
      </c>
      <c r="E17" s="51" t="s">
        <v>80</v>
      </c>
      <c r="F17" s="4">
        <v>57</v>
      </c>
      <c r="G17" s="4"/>
      <c r="H17" s="4"/>
      <c r="I17" s="54">
        <f t="shared" si="0"/>
        <v>4165113.67</v>
      </c>
      <c r="J17" s="54"/>
      <c r="K17" s="54"/>
      <c r="L17" s="54"/>
      <c r="M17" s="54"/>
      <c r="N17" s="54"/>
      <c r="O17" s="54"/>
      <c r="P17" s="63">
        <v>2</v>
      </c>
      <c r="Q17" s="54">
        <f t="shared" si="1"/>
        <v>3936678.82</v>
      </c>
      <c r="R17" s="5"/>
      <c r="S17" s="54"/>
      <c r="T17" s="56"/>
      <c r="U17" s="56"/>
      <c r="V17" s="54"/>
      <c r="W17" s="54"/>
      <c r="X17" s="54"/>
      <c r="Y17" s="56"/>
      <c r="Z17" s="56"/>
      <c r="AA17" s="54"/>
      <c r="AB17" s="54"/>
      <c r="AC17" s="54"/>
      <c r="AD17" s="54"/>
      <c r="AE17" s="55"/>
      <c r="AF17" s="54"/>
      <c r="AG17" s="55"/>
      <c r="AH17" s="54"/>
      <c r="AI17" s="55"/>
      <c r="AJ17" s="54"/>
      <c r="AK17" s="55"/>
      <c r="AL17" s="54"/>
      <c r="AM17" s="55"/>
      <c r="AN17" s="54"/>
      <c r="AO17" s="55"/>
      <c r="AP17" s="54"/>
      <c r="AQ17" s="57">
        <v>228434.85</v>
      </c>
      <c r="AR17" s="54"/>
    </row>
    <row r="18" spans="1:44" s="40" customFormat="1" x14ac:dyDescent="0.25">
      <c r="A18" s="52">
        <v>9</v>
      </c>
      <c r="B18" s="52" t="s">
        <v>70</v>
      </c>
      <c r="C18" s="51" t="s">
        <v>71</v>
      </c>
      <c r="D18" s="51" t="s">
        <v>72</v>
      </c>
      <c r="E18" s="58" t="s">
        <v>78</v>
      </c>
      <c r="F18" s="59">
        <v>7</v>
      </c>
      <c r="G18" s="4"/>
      <c r="H18" s="4"/>
      <c r="I18" s="54">
        <f t="shared" si="0"/>
        <v>8101792.4899999993</v>
      </c>
      <c r="J18" s="54"/>
      <c r="K18" s="54"/>
      <c r="L18" s="54"/>
      <c r="M18" s="54"/>
      <c r="N18" s="54"/>
      <c r="O18" s="54"/>
      <c r="P18" s="63">
        <v>4</v>
      </c>
      <c r="Q18" s="54">
        <f t="shared" si="1"/>
        <v>7873357.6399999997</v>
      </c>
      <c r="R18" s="5"/>
      <c r="S18" s="54"/>
      <c r="T18" s="56"/>
      <c r="U18" s="56"/>
      <c r="V18" s="54"/>
      <c r="W18" s="54"/>
      <c r="X18" s="54"/>
      <c r="Y18" s="56"/>
      <c r="Z18" s="56"/>
      <c r="AA18" s="54"/>
      <c r="AB18" s="54"/>
      <c r="AC18" s="54"/>
      <c r="AD18" s="54"/>
      <c r="AE18" s="55"/>
      <c r="AF18" s="54"/>
      <c r="AG18" s="55"/>
      <c r="AH18" s="54"/>
      <c r="AI18" s="55"/>
      <c r="AJ18" s="54"/>
      <c r="AK18" s="55"/>
      <c r="AL18" s="54"/>
      <c r="AM18" s="55"/>
      <c r="AN18" s="54"/>
      <c r="AO18" s="55"/>
      <c r="AP18" s="54"/>
      <c r="AQ18" s="57">
        <v>228434.85</v>
      </c>
      <c r="AR18" s="54"/>
    </row>
    <row r="19" spans="1:44" s="40" customFormat="1" x14ac:dyDescent="0.25">
      <c r="A19" s="52">
        <v>10</v>
      </c>
      <c r="B19" s="52" t="s">
        <v>70</v>
      </c>
      <c r="C19" s="52" t="s">
        <v>71</v>
      </c>
      <c r="D19" s="51" t="s">
        <v>72</v>
      </c>
      <c r="E19" s="52" t="s">
        <v>78</v>
      </c>
      <c r="F19" s="53" t="s">
        <v>92</v>
      </c>
      <c r="G19" s="4"/>
      <c r="H19" s="4"/>
      <c r="I19" s="54">
        <f t="shared" si="0"/>
        <v>8101792.4899999993</v>
      </c>
      <c r="J19" s="54"/>
      <c r="K19" s="54"/>
      <c r="L19" s="54"/>
      <c r="M19" s="54"/>
      <c r="N19" s="54"/>
      <c r="O19" s="54"/>
      <c r="P19" s="63">
        <v>4</v>
      </c>
      <c r="Q19" s="54">
        <f t="shared" si="1"/>
        <v>7873357.6399999997</v>
      </c>
      <c r="R19" s="5"/>
      <c r="S19" s="54"/>
      <c r="T19" s="56"/>
      <c r="U19" s="56"/>
      <c r="V19" s="54"/>
      <c r="W19" s="54"/>
      <c r="X19" s="54"/>
      <c r="Y19" s="56"/>
      <c r="Z19" s="56"/>
      <c r="AA19" s="54"/>
      <c r="AB19" s="54"/>
      <c r="AC19" s="54"/>
      <c r="AD19" s="54"/>
      <c r="AE19" s="55"/>
      <c r="AF19" s="54"/>
      <c r="AG19" s="55"/>
      <c r="AH19" s="54"/>
      <c r="AI19" s="55"/>
      <c r="AJ19" s="54"/>
      <c r="AK19" s="55"/>
      <c r="AL19" s="54"/>
      <c r="AM19" s="55"/>
      <c r="AN19" s="54"/>
      <c r="AO19" s="55"/>
      <c r="AP19" s="54"/>
      <c r="AQ19" s="57">
        <v>228434.85</v>
      </c>
      <c r="AR19" s="54"/>
    </row>
    <row r="20" spans="1:44" s="40" customFormat="1" x14ac:dyDescent="0.25">
      <c r="A20" s="52">
        <v>11</v>
      </c>
      <c r="B20" s="51" t="s">
        <v>70</v>
      </c>
      <c r="C20" s="51" t="s">
        <v>71</v>
      </c>
      <c r="D20" s="51" t="s">
        <v>73</v>
      </c>
      <c r="E20" s="52" t="s">
        <v>93</v>
      </c>
      <c r="F20" s="4">
        <v>1</v>
      </c>
      <c r="G20" s="4"/>
      <c r="H20" s="4"/>
      <c r="I20" s="54">
        <f t="shared" si="0"/>
        <v>2196774.2599999998</v>
      </c>
      <c r="J20" s="54"/>
      <c r="K20" s="54"/>
      <c r="L20" s="54"/>
      <c r="M20" s="54"/>
      <c r="N20" s="54"/>
      <c r="O20" s="54"/>
      <c r="P20" s="63">
        <v>1</v>
      </c>
      <c r="Q20" s="54">
        <f t="shared" si="1"/>
        <v>1968339.41</v>
      </c>
      <c r="R20" s="86"/>
      <c r="S20" s="5"/>
      <c r="T20" s="56"/>
      <c r="U20" s="56"/>
      <c r="V20" s="54"/>
      <c r="W20" s="54"/>
      <c r="X20" s="54"/>
      <c r="Y20" s="56"/>
      <c r="Z20" s="56"/>
      <c r="AA20" s="54"/>
      <c r="AB20" s="54"/>
      <c r="AC20" s="54"/>
      <c r="AD20" s="54"/>
      <c r="AE20" s="55"/>
      <c r="AF20" s="54"/>
      <c r="AG20" s="55"/>
      <c r="AH20" s="54"/>
      <c r="AI20" s="55"/>
      <c r="AJ20" s="54"/>
      <c r="AK20" s="55"/>
      <c r="AL20" s="54"/>
      <c r="AM20" s="55"/>
      <c r="AN20" s="54"/>
      <c r="AO20" s="55"/>
      <c r="AP20" s="54"/>
      <c r="AQ20" s="54">
        <f>228434.85</f>
        <v>228434.85</v>
      </c>
      <c r="AR20" s="54"/>
    </row>
    <row r="21" spans="1:44" s="40" customFormat="1" ht="31.5" x14ac:dyDescent="0.25">
      <c r="A21" s="52">
        <v>12</v>
      </c>
      <c r="B21" s="51" t="s">
        <v>70</v>
      </c>
      <c r="C21" s="51" t="s">
        <v>71</v>
      </c>
      <c r="D21" s="51" t="s">
        <v>75</v>
      </c>
      <c r="E21" s="100" t="s">
        <v>80</v>
      </c>
      <c r="F21" s="98">
        <v>18</v>
      </c>
      <c r="G21" s="98"/>
      <c r="H21" s="98"/>
      <c r="I21" s="54">
        <f t="shared" si="0"/>
        <v>8101792.4899999993</v>
      </c>
      <c r="J21" s="136"/>
      <c r="K21" s="136"/>
      <c r="L21" s="136"/>
      <c r="M21" s="136"/>
      <c r="N21" s="136"/>
      <c r="O21" s="136"/>
      <c r="P21" s="137">
        <v>4</v>
      </c>
      <c r="Q21" s="54">
        <f t="shared" si="1"/>
        <v>7873357.6399999997</v>
      </c>
      <c r="R21" s="138"/>
      <c r="S21" s="139"/>
      <c r="T21" s="140"/>
      <c r="U21" s="140"/>
      <c r="V21" s="136"/>
      <c r="W21" s="136"/>
      <c r="X21" s="136"/>
      <c r="Y21" s="140"/>
      <c r="Z21" s="140"/>
      <c r="AA21" s="136"/>
      <c r="AB21" s="136"/>
      <c r="AC21" s="136"/>
      <c r="AD21" s="136"/>
      <c r="AE21" s="141"/>
      <c r="AF21" s="136"/>
      <c r="AG21" s="141"/>
      <c r="AH21" s="136"/>
      <c r="AI21" s="141"/>
      <c r="AJ21" s="136"/>
      <c r="AK21" s="141"/>
      <c r="AL21" s="136"/>
      <c r="AM21" s="141"/>
      <c r="AN21" s="136"/>
      <c r="AO21" s="141"/>
      <c r="AP21" s="136"/>
      <c r="AQ21" s="54">
        <f>228434.85</f>
        <v>228434.85</v>
      </c>
      <c r="AR21" s="136"/>
    </row>
    <row r="22" spans="1:44" s="143" customFormat="1" ht="17.649999999999999" customHeight="1" x14ac:dyDescent="0.25">
      <c r="A22" s="52">
        <v>13</v>
      </c>
      <c r="B22" s="52" t="s">
        <v>70</v>
      </c>
      <c r="C22" s="51" t="s">
        <v>71</v>
      </c>
      <c r="D22" s="51" t="s">
        <v>73</v>
      </c>
      <c r="E22" s="51" t="s">
        <v>84</v>
      </c>
      <c r="F22" s="4">
        <v>1</v>
      </c>
      <c r="G22" s="4"/>
      <c r="H22" s="4"/>
      <c r="I22" s="54">
        <f t="shared" si="0"/>
        <v>2779355.5999999996</v>
      </c>
      <c r="J22" s="54"/>
      <c r="K22" s="54"/>
      <c r="L22" s="54"/>
      <c r="M22" s="54"/>
      <c r="N22" s="54"/>
      <c r="O22" s="54"/>
      <c r="P22" s="55"/>
      <c r="Q22" s="54"/>
      <c r="R22" s="64">
        <v>460</v>
      </c>
      <c r="S22" s="64">
        <f>R22*5667.83</f>
        <v>2607201.7999999998</v>
      </c>
      <c r="T22" s="56"/>
      <c r="U22" s="56"/>
      <c r="V22" s="54"/>
      <c r="W22" s="54"/>
      <c r="X22" s="54"/>
      <c r="Y22" s="56"/>
      <c r="Z22" s="56"/>
      <c r="AA22" s="54"/>
      <c r="AB22" s="54"/>
      <c r="AC22" s="54"/>
      <c r="AD22" s="54"/>
      <c r="AE22" s="55"/>
      <c r="AF22" s="54"/>
      <c r="AG22" s="55"/>
      <c r="AH22" s="54"/>
      <c r="AI22" s="55"/>
      <c r="AJ22" s="54"/>
      <c r="AK22" s="55"/>
      <c r="AL22" s="54"/>
      <c r="AM22" s="55"/>
      <c r="AN22" s="54"/>
      <c r="AO22" s="55"/>
      <c r="AP22" s="54"/>
      <c r="AQ22" s="54">
        <v>172153.8</v>
      </c>
      <c r="AR22" s="54"/>
    </row>
    <row r="23" spans="1:44" s="48" customFormat="1" x14ac:dyDescent="0.25">
      <c r="A23" s="52">
        <v>14</v>
      </c>
      <c r="B23" s="127" t="s">
        <v>70</v>
      </c>
      <c r="C23" s="127" t="s">
        <v>71</v>
      </c>
      <c r="D23" s="128" t="s">
        <v>73</v>
      </c>
      <c r="E23" s="127" t="s">
        <v>91</v>
      </c>
      <c r="F23" s="129">
        <v>4</v>
      </c>
      <c r="G23" s="129"/>
      <c r="H23" s="129"/>
      <c r="I23" s="130">
        <f t="shared" si="0"/>
        <v>2206904.77</v>
      </c>
      <c r="J23" s="130"/>
      <c r="K23" s="130"/>
      <c r="L23" s="130"/>
      <c r="M23" s="130"/>
      <c r="N23" s="130"/>
      <c r="O23" s="130"/>
      <c r="P23" s="131"/>
      <c r="Q23" s="130"/>
      <c r="R23" s="133">
        <v>359</v>
      </c>
      <c r="S23" s="142">
        <f>R23*5667.83</f>
        <v>2034750.97</v>
      </c>
      <c r="T23" s="132"/>
      <c r="U23" s="132"/>
      <c r="V23" s="130"/>
      <c r="W23" s="130"/>
      <c r="X23" s="130"/>
      <c r="Y23" s="132"/>
      <c r="Z23" s="132"/>
      <c r="AA23" s="130"/>
      <c r="AB23" s="130"/>
      <c r="AC23" s="130"/>
      <c r="AD23" s="130"/>
      <c r="AE23" s="131"/>
      <c r="AF23" s="130"/>
      <c r="AG23" s="131"/>
      <c r="AH23" s="130"/>
      <c r="AI23" s="131"/>
      <c r="AJ23" s="130"/>
      <c r="AK23" s="131"/>
      <c r="AL23" s="130"/>
      <c r="AM23" s="131"/>
      <c r="AN23" s="130"/>
      <c r="AO23" s="131"/>
      <c r="AP23" s="130"/>
      <c r="AQ23" s="130">
        <v>172153.8</v>
      </c>
      <c r="AR23" s="130"/>
    </row>
    <row r="24" spans="1:44" s="40" customFormat="1" x14ac:dyDescent="0.25">
      <c r="A24" s="52">
        <v>15</v>
      </c>
      <c r="B24" s="52" t="s">
        <v>70</v>
      </c>
      <c r="C24" s="52" t="s">
        <v>71</v>
      </c>
      <c r="D24" s="51" t="s">
        <v>73</v>
      </c>
      <c r="E24" s="52" t="s">
        <v>91</v>
      </c>
      <c r="F24" s="4">
        <v>5</v>
      </c>
      <c r="G24" s="4"/>
      <c r="H24" s="4"/>
      <c r="I24" s="60">
        <f t="shared" si="0"/>
        <v>2195569.11</v>
      </c>
      <c r="J24" s="54"/>
      <c r="K24" s="54"/>
      <c r="L24" s="54"/>
      <c r="M24" s="54"/>
      <c r="N24" s="54"/>
      <c r="O24" s="54"/>
      <c r="P24" s="55"/>
      <c r="Q24" s="54"/>
      <c r="R24" s="64">
        <v>357</v>
      </c>
      <c r="S24" s="64">
        <f>R24*5667.83</f>
        <v>2023415.31</v>
      </c>
      <c r="T24" s="56"/>
      <c r="U24" s="56"/>
      <c r="V24" s="54"/>
      <c r="W24" s="54"/>
      <c r="X24" s="54"/>
      <c r="Y24" s="56"/>
      <c r="Z24" s="56"/>
      <c r="AA24" s="54"/>
      <c r="AB24" s="54"/>
      <c r="AC24" s="54"/>
      <c r="AD24" s="54"/>
      <c r="AE24" s="55"/>
      <c r="AF24" s="54"/>
      <c r="AG24" s="55"/>
      <c r="AH24" s="54"/>
      <c r="AI24" s="55"/>
      <c r="AJ24" s="54"/>
      <c r="AK24" s="55"/>
      <c r="AL24" s="54"/>
      <c r="AM24" s="55"/>
      <c r="AN24" s="54"/>
      <c r="AO24" s="55"/>
      <c r="AP24" s="54"/>
      <c r="AQ24" s="54">
        <v>172153.8</v>
      </c>
      <c r="AR24" s="54"/>
    </row>
    <row r="25" spans="1:44" s="48" customFormat="1" x14ac:dyDescent="0.25">
      <c r="A25" s="52">
        <v>16</v>
      </c>
      <c r="B25" s="58" t="s">
        <v>70</v>
      </c>
      <c r="C25" s="84" t="s">
        <v>71</v>
      </c>
      <c r="D25" s="84" t="s">
        <v>73</v>
      </c>
      <c r="E25" s="84" t="s">
        <v>96</v>
      </c>
      <c r="F25" s="85" t="s">
        <v>97</v>
      </c>
      <c r="G25" s="59"/>
      <c r="H25" s="59"/>
      <c r="I25" s="60">
        <f t="shared" si="0"/>
        <v>6713035.04</v>
      </c>
      <c r="J25" s="60"/>
      <c r="K25" s="60"/>
      <c r="L25" s="60"/>
      <c r="M25" s="60"/>
      <c r="N25" s="60"/>
      <c r="O25" s="60"/>
      <c r="P25" s="61"/>
      <c r="Q25" s="60"/>
      <c r="R25" s="120"/>
      <c r="S25" s="64"/>
      <c r="T25" s="62"/>
      <c r="U25" s="62"/>
      <c r="V25" s="76">
        <v>1637</v>
      </c>
      <c r="W25" s="60">
        <f>V25*4019.92</f>
        <v>6580609.04</v>
      </c>
      <c r="X25" s="60"/>
      <c r="Y25" s="62"/>
      <c r="Z25" s="62"/>
      <c r="AA25" s="94"/>
      <c r="AB25" s="60"/>
      <c r="AC25" s="60"/>
      <c r="AD25" s="60"/>
      <c r="AE25" s="61"/>
      <c r="AF25" s="60"/>
      <c r="AG25" s="61"/>
      <c r="AH25" s="60"/>
      <c r="AI25" s="61"/>
      <c r="AJ25" s="60"/>
      <c r="AK25" s="61"/>
      <c r="AL25" s="60"/>
      <c r="AM25" s="61"/>
      <c r="AN25" s="60"/>
      <c r="AO25" s="61"/>
      <c r="AP25" s="60"/>
      <c r="AQ25" s="67">
        <f>132426</f>
        <v>132426</v>
      </c>
      <c r="AR25" s="60"/>
    </row>
    <row r="26" spans="1:44" s="48" customFormat="1" x14ac:dyDescent="0.25">
      <c r="A26" s="52">
        <v>17</v>
      </c>
      <c r="B26" s="58" t="s">
        <v>70</v>
      </c>
      <c r="C26" s="84" t="s">
        <v>71</v>
      </c>
      <c r="D26" s="84" t="s">
        <v>73</v>
      </c>
      <c r="E26" s="84" t="s">
        <v>96</v>
      </c>
      <c r="F26" s="85" t="s">
        <v>98</v>
      </c>
      <c r="G26" s="59"/>
      <c r="H26" s="59"/>
      <c r="I26" s="60">
        <f t="shared" si="0"/>
        <v>12471422.18</v>
      </c>
      <c r="J26" s="60"/>
      <c r="K26" s="60"/>
      <c r="L26" s="60"/>
      <c r="M26" s="60"/>
      <c r="N26" s="60"/>
      <c r="O26" s="60"/>
      <c r="P26" s="61"/>
      <c r="Q26" s="60"/>
      <c r="R26" s="120">
        <v>970</v>
      </c>
      <c r="S26" s="64">
        <f>R26*5667.83</f>
        <v>5497795.0999999996</v>
      </c>
      <c r="T26" s="62"/>
      <c r="U26" s="62"/>
      <c r="V26" s="90">
        <v>1659</v>
      </c>
      <c r="W26" s="60">
        <f>V26*4019.92</f>
        <v>6669047.2800000003</v>
      </c>
      <c r="X26" s="60"/>
      <c r="Y26" s="62"/>
      <c r="Z26" s="62"/>
      <c r="AA26" s="94"/>
      <c r="AB26" s="66"/>
      <c r="AC26" s="60"/>
      <c r="AD26" s="60"/>
      <c r="AE26" s="61"/>
      <c r="AF26" s="60"/>
      <c r="AG26" s="61"/>
      <c r="AH26" s="60"/>
      <c r="AI26" s="61"/>
      <c r="AJ26" s="60"/>
      <c r="AK26" s="61"/>
      <c r="AL26" s="60"/>
      <c r="AM26" s="61"/>
      <c r="AN26" s="60"/>
      <c r="AO26" s="61"/>
      <c r="AP26" s="60"/>
      <c r="AQ26" s="67">
        <f>172153.8+132426</f>
        <v>304579.8</v>
      </c>
      <c r="AR26" s="60"/>
    </row>
    <row r="27" spans="1:44" s="48" customFormat="1" x14ac:dyDescent="0.25">
      <c r="A27" s="52">
        <v>18</v>
      </c>
      <c r="B27" s="58" t="s">
        <v>70</v>
      </c>
      <c r="C27" s="84" t="s">
        <v>71</v>
      </c>
      <c r="D27" s="84" t="s">
        <v>73</v>
      </c>
      <c r="E27" s="84" t="s">
        <v>96</v>
      </c>
      <c r="F27" s="85" t="s">
        <v>99</v>
      </c>
      <c r="G27" s="59"/>
      <c r="H27" s="59"/>
      <c r="I27" s="54">
        <f t="shared" si="0"/>
        <v>12006535.150000002</v>
      </c>
      <c r="J27" s="60"/>
      <c r="K27" s="60"/>
      <c r="L27" s="60"/>
      <c r="M27" s="60"/>
      <c r="N27" s="60"/>
      <c r="O27" s="60"/>
      <c r="P27" s="61"/>
      <c r="Q27" s="60"/>
      <c r="R27" s="120">
        <v>905</v>
      </c>
      <c r="S27" s="64">
        <f>R27*5667.83</f>
        <v>5129386.1500000004</v>
      </c>
      <c r="T27" s="62"/>
      <c r="U27" s="62"/>
      <c r="V27" s="76">
        <v>1635</v>
      </c>
      <c r="W27" s="60">
        <f>V27*4019.92</f>
        <v>6572569.2000000002</v>
      </c>
      <c r="X27" s="60"/>
      <c r="Y27" s="62"/>
      <c r="Z27" s="62"/>
      <c r="AA27" s="94"/>
      <c r="AB27" s="66"/>
      <c r="AC27" s="60"/>
      <c r="AD27" s="60"/>
      <c r="AE27" s="61"/>
      <c r="AF27" s="60"/>
      <c r="AG27" s="61"/>
      <c r="AH27" s="60"/>
      <c r="AI27" s="61"/>
      <c r="AJ27" s="60"/>
      <c r="AK27" s="61"/>
      <c r="AL27" s="60"/>
      <c r="AM27" s="61"/>
      <c r="AN27" s="60"/>
      <c r="AO27" s="61"/>
      <c r="AP27" s="60"/>
      <c r="AQ27" s="67">
        <f>172153.8+132426</f>
        <v>304579.8</v>
      </c>
      <c r="AR27" s="60"/>
    </row>
    <row r="28" spans="1:44" s="48" customFormat="1" x14ac:dyDescent="0.25">
      <c r="A28" s="52">
        <v>19</v>
      </c>
      <c r="B28" s="145" t="s">
        <v>70</v>
      </c>
      <c r="C28" s="146" t="s">
        <v>71</v>
      </c>
      <c r="D28" s="146" t="s">
        <v>73</v>
      </c>
      <c r="E28" s="146" t="s">
        <v>96</v>
      </c>
      <c r="F28" s="147" t="s">
        <v>100</v>
      </c>
      <c r="G28" s="148"/>
      <c r="H28" s="148"/>
      <c r="I28" s="136">
        <f t="shared" si="0"/>
        <v>6676855.7599999998</v>
      </c>
      <c r="J28" s="149"/>
      <c r="K28" s="149"/>
      <c r="L28" s="149"/>
      <c r="M28" s="149"/>
      <c r="N28" s="149"/>
      <c r="O28" s="149"/>
      <c r="P28" s="150"/>
      <c r="Q28" s="149"/>
      <c r="R28" s="151"/>
      <c r="S28" s="144"/>
      <c r="T28" s="152"/>
      <c r="U28" s="152"/>
      <c r="V28" s="153">
        <v>1628</v>
      </c>
      <c r="W28" s="149">
        <f>V28*4019.92</f>
        <v>6544429.7599999998</v>
      </c>
      <c r="X28" s="149"/>
      <c r="Y28" s="152"/>
      <c r="Z28" s="152"/>
      <c r="AA28" s="154"/>
      <c r="AB28" s="155"/>
      <c r="AC28" s="149"/>
      <c r="AD28" s="149"/>
      <c r="AE28" s="150"/>
      <c r="AF28" s="149"/>
      <c r="AG28" s="150"/>
      <c r="AH28" s="149"/>
      <c r="AI28" s="150"/>
      <c r="AJ28" s="149"/>
      <c r="AK28" s="150"/>
      <c r="AL28" s="149"/>
      <c r="AM28" s="150"/>
      <c r="AN28" s="149"/>
      <c r="AO28" s="150"/>
      <c r="AP28" s="149"/>
      <c r="AQ28" s="156">
        <f>132426</f>
        <v>132426</v>
      </c>
      <c r="AR28" s="149"/>
    </row>
    <row r="29" spans="1:44" s="40" customFormat="1" x14ac:dyDescent="0.25">
      <c r="A29" s="52">
        <v>20</v>
      </c>
      <c r="B29" s="52" t="s">
        <v>70</v>
      </c>
      <c r="C29" s="51" t="s">
        <v>71</v>
      </c>
      <c r="D29" s="51" t="s">
        <v>73</v>
      </c>
      <c r="E29" s="51" t="s">
        <v>78</v>
      </c>
      <c r="F29" s="4">
        <v>2</v>
      </c>
      <c r="G29" s="4"/>
      <c r="H29" s="4"/>
      <c r="I29" s="54">
        <f t="shared" si="0"/>
        <v>538600.4</v>
      </c>
      <c r="J29" s="54"/>
      <c r="K29" s="55"/>
      <c r="L29" s="54"/>
      <c r="M29" s="54"/>
      <c r="N29" s="55"/>
      <c r="O29" s="54"/>
      <c r="P29" s="55"/>
      <c r="Q29" s="54"/>
      <c r="R29" s="5"/>
      <c r="S29" s="54"/>
      <c r="T29" s="56"/>
      <c r="U29" s="56"/>
      <c r="V29" s="88"/>
      <c r="W29" s="54"/>
      <c r="X29" s="135">
        <f>260*2071.54</f>
        <v>538600.4</v>
      </c>
      <c r="Y29" s="56"/>
      <c r="Z29" s="56"/>
      <c r="AA29" s="125"/>
      <c r="AB29" s="126"/>
      <c r="AC29" s="54"/>
      <c r="AD29" s="54"/>
      <c r="AE29" s="55"/>
      <c r="AF29" s="54"/>
      <c r="AG29" s="55"/>
      <c r="AH29" s="54"/>
      <c r="AI29" s="55"/>
      <c r="AJ29" s="54"/>
      <c r="AK29" s="55"/>
      <c r="AL29" s="54"/>
      <c r="AM29" s="55"/>
      <c r="AN29" s="54"/>
      <c r="AO29" s="55"/>
      <c r="AP29" s="54"/>
      <c r="AQ29" s="57">
        <v>0</v>
      </c>
      <c r="AR29" s="54"/>
    </row>
    <row r="30" spans="1:44" s="40" customFormat="1" x14ac:dyDescent="0.25">
      <c r="A30" s="52">
        <v>21</v>
      </c>
      <c r="B30" s="52" t="s">
        <v>70</v>
      </c>
      <c r="C30" s="51" t="s">
        <v>71</v>
      </c>
      <c r="D30" s="51" t="s">
        <v>73</v>
      </c>
      <c r="E30" s="51" t="s">
        <v>77</v>
      </c>
      <c r="F30" s="4">
        <v>42</v>
      </c>
      <c r="G30" s="4"/>
      <c r="H30" s="4"/>
      <c r="I30" s="54">
        <f t="shared" si="0"/>
        <v>352161.8</v>
      </c>
      <c r="J30" s="54"/>
      <c r="K30" s="54"/>
      <c r="L30" s="54"/>
      <c r="M30" s="54"/>
      <c r="N30" s="54"/>
      <c r="O30" s="54"/>
      <c r="P30" s="55"/>
      <c r="Q30" s="54"/>
      <c r="R30" s="5"/>
      <c r="S30" s="54"/>
      <c r="T30" s="56"/>
      <c r="U30" s="56"/>
      <c r="V30" s="54"/>
      <c r="W30" s="54"/>
      <c r="X30" s="135">
        <f>170*2071.54</f>
        <v>352161.8</v>
      </c>
      <c r="Y30" s="56"/>
      <c r="Z30" s="56"/>
      <c r="AA30" s="54"/>
      <c r="AB30" s="54"/>
      <c r="AC30" s="54"/>
      <c r="AD30" s="54"/>
      <c r="AE30" s="55"/>
      <c r="AF30" s="54"/>
      <c r="AG30" s="55"/>
      <c r="AH30" s="54"/>
      <c r="AI30" s="55"/>
      <c r="AJ30" s="54"/>
      <c r="AK30" s="55"/>
      <c r="AL30" s="54"/>
      <c r="AM30" s="55"/>
      <c r="AN30" s="54"/>
      <c r="AO30" s="55"/>
      <c r="AP30" s="54"/>
      <c r="AQ30" s="57">
        <v>0</v>
      </c>
      <c r="AR30" s="54"/>
    </row>
    <row r="31" spans="1:44" ht="40.700000000000003" customHeight="1" thickBot="1" x14ac:dyDescent="0.3">
      <c r="A31" s="210" t="s">
        <v>89</v>
      </c>
      <c r="B31" s="211"/>
      <c r="C31" s="211"/>
      <c r="D31" s="211"/>
      <c r="E31" s="212"/>
      <c r="F31" s="116"/>
      <c r="G31" s="116"/>
      <c r="H31" s="116"/>
      <c r="I31" s="117">
        <f>SUM(I10:I30)</f>
        <v>123478555.59</v>
      </c>
      <c r="J31" s="118">
        <f t="shared" ref="J31:O31" ca="1" si="2">SUM(J10:J32)</f>
        <v>0</v>
      </c>
      <c r="K31" s="118">
        <f t="shared" ca="1" si="2"/>
        <v>0</v>
      </c>
      <c r="L31" s="118">
        <f t="shared" ca="1" si="2"/>
        <v>0</v>
      </c>
      <c r="M31" s="118">
        <f t="shared" ca="1" si="2"/>
        <v>0</v>
      </c>
      <c r="N31" s="118">
        <f t="shared" ca="1" si="2"/>
        <v>0</v>
      </c>
      <c r="O31" s="118">
        <f t="shared" ca="1" si="2"/>
        <v>0</v>
      </c>
      <c r="P31" s="118">
        <f>SUM(P10:P30)</f>
        <v>38</v>
      </c>
      <c r="Q31" s="118">
        <f>SUM(Q10:Q30)</f>
        <v>74796897.579999983</v>
      </c>
      <c r="R31" s="121">
        <f>SUM(R10:R30)</f>
        <v>3051</v>
      </c>
      <c r="S31" s="118">
        <f>SUM(S10:S30)</f>
        <v>17292549.329999998</v>
      </c>
      <c r="T31" s="118">
        <v>0</v>
      </c>
      <c r="U31" s="118">
        <v>0</v>
      </c>
      <c r="V31" s="118">
        <f>SUM(V10:V30)</f>
        <v>6559</v>
      </c>
      <c r="W31" s="118">
        <f>SUM(W10:W30)</f>
        <v>26366655.280000001</v>
      </c>
      <c r="X31" s="118">
        <f>SUM(X10:X30)</f>
        <v>890762.2</v>
      </c>
      <c r="Y31" s="118">
        <f t="shared" ref="Y31:AP31" ca="1" si="3">SUM(Y10:Y32)</f>
        <v>0</v>
      </c>
      <c r="Z31" s="118">
        <f t="shared" ca="1" si="3"/>
        <v>0</v>
      </c>
      <c r="AA31" s="118">
        <f t="shared" ca="1" si="3"/>
        <v>0</v>
      </c>
      <c r="AB31" s="118">
        <f t="shared" ca="1" si="3"/>
        <v>0</v>
      </c>
      <c r="AC31" s="118">
        <f t="shared" ca="1" si="3"/>
        <v>0</v>
      </c>
      <c r="AD31" s="118">
        <f t="shared" ca="1" si="3"/>
        <v>0</v>
      </c>
      <c r="AE31" s="118">
        <f t="shared" ca="1" si="3"/>
        <v>0</v>
      </c>
      <c r="AF31" s="118">
        <f t="shared" ca="1" si="3"/>
        <v>0</v>
      </c>
      <c r="AG31" s="118">
        <f t="shared" ca="1" si="3"/>
        <v>0</v>
      </c>
      <c r="AH31" s="118">
        <f t="shared" ca="1" si="3"/>
        <v>0</v>
      </c>
      <c r="AI31" s="118">
        <f t="shared" ca="1" si="3"/>
        <v>0</v>
      </c>
      <c r="AJ31" s="118">
        <f t="shared" ca="1" si="3"/>
        <v>0</v>
      </c>
      <c r="AK31" s="118">
        <f t="shared" ca="1" si="3"/>
        <v>0</v>
      </c>
      <c r="AL31" s="118">
        <f t="shared" ca="1" si="3"/>
        <v>0</v>
      </c>
      <c r="AM31" s="118">
        <f t="shared" ca="1" si="3"/>
        <v>0</v>
      </c>
      <c r="AN31" s="118">
        <f t="shared" ca="1" si="3"/>
        <v>0</v>
      </c>
      <c r="AO31" s="118">
        <f t="shared" ca="1" si="3"/>
        <v>0</v>
      </c>
      <c r="AP31" s="118">
        <f t="shared" ca="1" si="3"/>
        <v>0</v>
      </c>
      <c r="AQ31" s="118">
        <f>SUM(AQ10:AQ30)</f>
        <v>4131691.1999999997</v>
      </c>
      <c r="AR31" s="119"/>
    </row>
    <row r="32" spans="1:44" s="110" customFormat="1" ht="17.649999999999999" customHeight="1" x14ac:dyDescent="0.25">
      <c r="A32" s="105"/>
      <c r="B32" s="105"/>
      <c r="C32" s="106"/>
      <c r="D32" s="106"/>
      <c r="E32" s="106"/>
      <c r="F32" s="107"/>
      <c r="G32" s="107"/>
      <c r="H32" s="107"/>
      <c r="I32" s="97"/>
      <c r="J32" s="97"/>
      <c r="K32" s="97"/>
      <c r="L32" s="97"/>
      <c r="M32" s="97"/>
      <c r="N32" s="97"/>
      <c r="O32" s="97"/>
      <c r="P32" s="108"/>
      <c r="Q32" s="97"/>
      <c r="R32" s="96"/>
      <c r="S32" s="96"/>
      <c r="T32" s="109"/>
      <c r="U32" s="109"/>
      <c r="V32" s="97"/>
      <c r="W32" s="97"/>
      <c r="X32" s="97"/>
      <c r="Y32" s="109"/>
      <c r="Z32" s="109"/>
      <c r="AA32" s="97"/>
      <c r="AB32" s="97"/>
      <c r="AC32" s="97"/>
      <c r="AD32" s="97"/>
      <c r="AE32" s="108"/>
      <c r="AF32" s="97"/>
      <c r="AG32" s="108"/>
      <c r="AH32" s="97"/>
      <c r="AI32" s="108"/>
      <c r="AJ32" s="97"/>
      <c r="AK32" s="108"/>
      <c r="AL32" s="97"/>
      <c r="AM32" s="108"/>
      <c r="AN32" s="97"/>
      <c r="AO32" s="108"/>
      <c r="AP32" s="97"/>
      <c r="AQ32" s="97"/>
      <c r="AR32" s="97"/>
    </row>
    <row r="33" spans="1:17" ht="18.399999999999999" customHeight="1" x14ac:dyDescent="0.25">
      <c r="A33" s="213" t="s">
        <v>61</v>
      </c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7" ht="18.399999999999999" customHeight="1" x14ac:dyDescent="0.25">
      <c r="A34" s="134"/>
      <c r="B34" s="134"/>
      <c r="C34" s="134"/>
      <c r="D34" s="134"/>
      <c r="E34" s="134"/>
      <c r="F34" s="134"/>
      <c r="G34" s="134"/>
      <c r="H34" s="134"/>
      <c r="I34" s="134"/>
      <c r="J34" s="134"/>
    </row>
    <row r="35" spans="1:17" ht="18.399999999999999" customHeight="1" x14ac:dyDescent="0.25">
      <c r="A35" s="134"/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7" ht="18.399999999999999" customHeight="1" x14ac:dyDescent="0.25">
      <c r="A36" s="134"/>
      <c r="B36" s="134"/>
      <c r="C36" s="134"/>
      <c r="D36" s="134"/>
      <c r="E36" s="176"/>
      <c r="F36" s="176"/>
      <c r="G36" s="134"/>
      <c r="H36" s="134"/>
      <c r="I36" s="134"/>
      <c r="J36" s="134"/>
      <c r="Q36" s="3"/>
    </row>
    <row r="37" spans="1:17" ht="18.399999999999999" customHeight="1" x14ac:dyDescent="0.25">
      <c r="A37" s="134"/>
      <c r="B37" s="134"/>
      <c r="C37" s="134"/>
      <c r="D37" s="134"/>
      <c r="E37" s="176"/>
      <c r="F37" s="134"/>
      <c r="G37" s="134"/>
      <c r="H37" s="134"/>
      <c r="I37" s="177"/>
      <c r="J37" s="134"/>
    </row>
    <row r="38" spans="1:17" ht="18.399999999999999" customHeight="1" x14ac:dyDescent="0.25">
      <c r="A38" s="134"/>
      <c r="B38" s="134"/>
      <c r="C38" s="134"/>
      <c r="D38" s="134"/>
      <c r="E38" s="134"/>
      <c r="F38" s="134"/>
      <c r="G38" s="134"/>
      <c r="H38" s="134"/>
      <c r="I38" s="176"/>
      <c r="J38" s="134"/>
    </row>
    <row r="39" spans="1:17" ht="18.399999999999999" customHeight="1" x14ac:dyDescent="0.25">
      <c r="A39" s="134"/>
      <c r="B39" s="134"/>
      <c r="C39" s="134"/>
      <c r="D39" s="134"/>
      <c r="E39" s="176"/>
      <c r="F39" s="134"/>
      <c r="G39" s="134"/>
      <c r="H39" s="134"/>
      <c r="I39" s="134"/>
      <c r="J39" s="134"/>
    </row>
    <row r="40" spans="1:17" ht="18.399999999999999" customHeight="1" x14ac:dyDescent="0.25">
      <c r="A40" s="134"/>
      <c r="B40" s="134"/>
      <c r="C40" s="134"/>
      <c r="D40" s="134"/>
      <c r="E40" s="134"/>
      <c r="F40" s="134"/>
      <c r="G40" s="134"/>
      <c r="H40" s="134"/>
      <c r="I40" s="134"/>
      <c r="J40" s="134"/>
    </row>
    <row r="41" spans="1:17" ht="18.399999999999999" customHeight="1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7" ht="18.399999999999999" customHeight="1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134"/>
    </row>
    <row r="45" spans="1:17" x14ac:dyDescent="0.25">
      <c r="K45" s="3"/>
    </row>
    <row r="46" spans="1:17" x14ac:dyDescent="0.25">
      <c r="K46" s="3"/>
    </row>
    <row r="48" spans="1:17" x14ac:dyDescent="0.25">
      <c r="E48" s="3"/>
    </row>
  </sheetData>
  <mergeCells count="35">
    <mergeCell ref="A31:E31"/>
    <mergeCell ref="A33:J33"/>
    <mergeCell ref="A9:AR9"/>
    <mergeCell ref="Y5:Z6"/>
    <mergeCell ref="A5:A7"/>
    <mergeCell ref="B5:H5"/>
    <mergeCell ref="AE5:AF6"/>
    <mergeCell ref="I5:I6"/>
    <mergeCell ref="J5:O5"/>
    <mergeCell ref="P5:Q6"/>
    <mergeCell ref="V5:W6"/>
    <mergeCell ref="X5:X6"/>
    <mergeCell ref="AC5:AD6"/>
    <mergeCell ref="I1:R1"/>
    <mergeCell ref="R5:S6"/>
    <mergeCell ref="T5:U6"/>
    <mergeCell ref="A4:AR4"/>
    <mergeCell ref="AR5:AR6"/>
    <mergeCell ref="B6:B7"/>
    <mergeCell ref="C6:C7"/>
    <mergeCell ref="D6:D7"/>
    <mergeCell ref="E6:E7"/>
    <mergeCell ref="F6:F7"/>
    <mergeCell ref="G6:G7"/>
    <mergeCell ref="H6:H7"/>
    <mergeCell ref="AG6:AH6"/>
    <mergeCell ref="AI6:AJ6"/>
    <mergeCell ref="AH1:AR1"/>
    <mergeCell ref="AI2:AR2"/>
    <mergeCell ref="AA5:AB6"/>
    <mergeCell ref="AO6:AP6"/>
    <mergeCell ref="AG5:AP5"/>
    <mergeCell ref="AQ5:AQ6"/>
    <mergeCell ref="AK6:AL6"/>
    <mergeCell ref="AM6:AN6"/>
  </mergeCells>
  <conditionalFormatting sqref="AQ23:AQ24 AQ10:AQ19">
    <cfRule type="expression" dxfId="58" priority="379" stopIfTrue="1">
      <formula>AZ10&gt;0</formula>
    </cfRule>
  </conditionalFormatting>
  <conditionalFormatting sqref="AQ20:AQ21">
    <cfRule type="expression" dxfId="57" priority="207" stopIfTrue="1">
      <formula>AZ20&gt;0</formula>
    </cfRule>
  </conditionalFormatting>
  <conditionalFormatting sqref="AQ25">
    <cfRule type="expression" dxfId="56" priority="187" stopIfTrue="1">
      <formula>AZ25&gt;0</formula>
    </cfRule>
  </conditionalFormatting>
  <conditionalFormatting sqref="AQ22">
    <cfRule type="expression" dxfId="55" priority="157" stopIfTrue="1">
      <formula>AZ22&gt;0</formula>
    </cfRule>
  </conditionalFormatting>
  <conditionalFormatting sqref="AQ26">
    <cfRule type="expression" dxfId="54" priority="145" stopIfTrue="1">
      <formula>AZ26&gt;0</formula>
    </cfRule>
  </conditionalFormatting>
  <conditionalFormatting sqref="AQ27:AQ28">
    <cfRule type="expression" dxfId="53" priority="135" stopIfTrue="1">
      <formula>AZ27&gt;0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40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5" stopIfTrue="1" id="{53BF0C51-180B-454F-B874-6C99AC91B39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77" stopIfTrue="1" id="{9B9E7F82-DFBE-482E-9133-BC366D8A5F9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8" stopIfTrue="1" id="{B78704A3-5848-47A9-A70B-6CE5B115CBE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AB25:AH28 V25:Z28 J23:Q24 T23:AP24</xm:sqref>
        </x14:conditionalFormatting>
        <x14:conditionalFormatting xmlns:xm="http://schemas.microsoft.com/office/excel/2006/main">
          <x14:cfRule type="expression" priority="204" stopIfTrue="1" id="{10124CE4-3FCE-4CC5-9CA0-A592FEF67CC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C20:H20 E21:H21 C21</xm:sqref>
        </x14:conditionalFormatting>
        <x14:conditionalFormatting xmlns:xm="http://schemas.microsoft.com/office/excel/2006/main">
          <x14:cfRule type="expression" priority="203" stopIfTrue="1" id="{7BA056A9-29F7-4D1B-8C80-8255AF3B736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5" stopIfTrue="1" id="{D9ADDBD0-3776-4B33-B705-1E5FDE8A2B2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6" stopIfTrue="1" id="{A6FFC2D1-B333-45D0-AB4E-FA01972D08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AP20:AP21 AJ20:AJ21 AL20:AL21 AN20:AN21 T20:AH21 J20:Q21</xm:sqref>
        </x14:conditionalFormatting>
        <x14:conditionalFormatting xmlns:xm="http://schemas.microsoft.com/office/excel/2006/main">
          <x14:cfRule type="expression" priority="200" stopIfTrue="1" id="{2FA988A0-FBE7-4829-B3FA-BCCE6D7D53F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1" stopIfTrue="1" id="{4CC1A092-DDF6-47A8-BC2C-312DD558620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2" stopIfTrue="1" id="{4AA21151-05C2-4BE5-960D-5600E8A52E8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AI20:AI21 AK20:AK21 AM20:AM21 AO20:AO21</xm:sqref>
        </x14:conditionalFormatting>
        <x14:conditionalFormatting xmlns:xm="http://schemas.microsoft.com/office/excel/2006/main">
          <x14:cfRule type="expression" priority="194" stopIfTrue="1" id="{08C2379E-1C24-4161-BCC1-A70E670A08F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C10:H19</xm:sqref>
        </x14:conditionalFormatting>
        <x14:conditionalFormatting xmlns:xm="http://schemas.microsoft.com/office/excel/2006/main">
          <x14:cfRule type="expression" priority="193" stopIfTrue="1" id="{E52E2B02-7B0C-45EA-BCF8-466EB107FA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5" stopIfTrue="1" id="{1382C0A4-AD2E-4BB6-99DB-3201B0148F5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6" stopIfTrue="1" id="{0F109FD0-1E03-443E-969A-DB6CA7D62C7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J10:AP19</xm:sqref>
        </x14:conditionalFormatting>
        <x14:conditionalFormatting xmlns:xm="http://schemas.microsoft.com/office/excel/2006/main">
          <x14:cfRule type="expression" priority="188" stopIfTrue="1" id="{B7F342F8-2AF7-4E26-B5D1-7715B40979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89" stopIfTrue="1" id="{E4BFA40B-022B-4D8E-BF2B-08AF1DD62AC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I25:I28 I10:I22</xm:sqref>
        </x14:conditionalFormatting>
        <x14:conditionalFormatting xmlns:xm="http://schemas.microsoft.com/office/excel/2006/main">
          <x14:cfRule type="expression" priority="184" stopIfTrue="1" id="{3932576A-9009-4A56-8BC7-C5FD8C52200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C25:H25</xm:sqref>
        </x14:conditionalFormatting>
        <x14:conditionalFormatting xmlns:xm="http://schemas.microsoft.com/office/excel/2006/main">
          <x14:cfRule type="expression" priority="183" stopIfTrue="1" id="{E6C0AA39-F7B5-4D72-91D7-58C751D30A7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5" stopIfTrue="1" id="{23CA5EAF-CF3D-45B8-A7E7-F76548FF77C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6" stopIfTrue="1" id="{DA20FAE4-F1BB-4812-B454-E5D685102B3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AP25 AJ25 AL25 AN25 J25:R25 T25:U25</xm:sqref>
        </x14:conditionalFormatting>
        <x14:conditionalFormatting xmlns:xm="http://schemas.microsoft.com/office/excel/2006/main">
          <x14:cfRule type="expression" priority="180" stopIfTrue="1" id="{0781DE9B-BF54-4080-A8DE-656C5459FC6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1" stopIfTrue="1" id="{289731F4-473E-4317-9670-6F14AF78D9E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2" stopIfTrue="1" id="{5B233D40-00FB-469B-9078-8CF97BAC80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AI25 AK25 AM25 AO25</xm:sqref>
        </x14:conditionalFormatting>
        <x14:conditionalFormatting xmlns:xm="http://schemas.microsoft.com/office/excel/2006/main">
          <x14:cfRule type="expression" priority="154" stopIfTrue="1" id="{2F01337D-7C5C-40D9-8938-57E273C2C8E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C22:H22</xm:sqref>
        </x14:conditionalFormatting>
        <x14:conditionalFormatting xmlns:xm="http://schemas.microsoft.com/office/excel/2006/main">
          <x14:cfRule type="expression" priority="153" stopIfTrue="1" id="{AB5998B7-E107-4749-AE81-BEF8FCC5497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5" stopIfTrue="1" id="{F25668D1-DA1E-47E0-A6EB-8FFE48849D3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6" stopIfTrue="1" id="{C7B3C037-562F-4E42-9588-0541BA8BDCD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J22:Q22 T22:AH22 AP22 AJ22 AL22 AN22</xm:sqref>
        </x14:conditionalFormatting>
        <x14:conditionalFormatting xmlns:xm="http://schemas.microsoft.com/office/excel/2006/main">
          <x14:cfRule type="expression" priority="150" stopIfTrue="1" id="{D8C376ED-8F87-4DE5-A314-BB5A38ABD0F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1" stopIfTrue="1" id="{17CCABD4-2B60-4C33-8ECF-43BC651C202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2" stopIfTrue="1" id="{53BCE207-71A1-4578-ADC5-31A8D055093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AI22 AK22 AM22 AO22</xm:sqref>
        </x14:conditionalFormatting>
        <x14:conditionalFormatting xmlns:xm="http://schemas.microsoft.com/office/excel/2006/main">
          <x14:cfRule type="expression" priority="146" stopIfTrue="1" id="{A7864371-B470-4F79-A7E4-219C7948944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7" stopIfTrue="1" id="{C071CE26-16C1-4AF9-AC7B-47F5600F4EA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142" stopIfTrue="1" id="{B0BA6CAF-360A-41E5-B807-A144C1AB3E5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expression" priority="141" stopIfTrue="1" id="{FB2108AC-2081-477D-8F67-03F2B2276BE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3" stopIfTrue="1" id="{4963099E-2870-4E21-BB2F-E0B1368B22D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4" stopIfTrue="1" id="{3F1644B8-5A49-41E4-9035-70EE6C99ACC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AP26 AJ26 AL26 AN26 J26:R26 T26:U26</xm:sqref>
        </x14:conditionalFormatting>
        <x14:conditionalFormatting xmlns:xm="http://schemas.microsoft.com/office/excel/2006/main">
          <x14:cfRule type="expression" priority="138" stopIfTrue="1" id="{B0726011-FB1F-4FC2-98B8-D9F3260DFF3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9" stopIfTrue="1" id="{ECEE6417-976B-4822-8498-D854ECF58C4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0" stopIfTrue="1" id="{E4F07D4F-9C8F-413F-98A0-6CDD1E49291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AI26 AK26 AM26 AO26</xm:sqref>
        </x14:conditionalFormatting>
        <x14:conditionalFormatting xmlns:xm="http://schemas.microsoft.com/office/excel/2006/main">
          <x14:cfRule type="expression" priority="132" stopIfTrue="1" id="{F4A6112B-CF1D-4AB1-ADE1-44280091E52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C27:H28</xm:sqref>
        </x14:conditionalFormatting>
        <x14:conditionalFormatting xmlns:xm="http://schemas.microsoft.com/office/excel/2006/main">
          <x14:cfRule type="expression" priority="131" stopIfTrue="1" id="{4E5916EE-6A09-461B-A679-953D77E26AC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3" stopIfTrue="1" id="{BCEA3702-52AF-4CBF-A810-39194D3892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4" stopIfTrue="1" id="{18EF8EC3-4B87-46DE-BBBD-EB00EB2BCC3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AP27:AP28 AJ27:AJ28 AL27:AL28 AN27:AN28 J28:U28 J27:R27 T27:U27</xm:sqref>
        </x14:conditionalFormatting>
        <x14:conditionalFormatting xmlns:xm="http://schemas.microsoft.com/office/excel/2006/main">
          <x14:cfRule type="expression" priority="128" stopIfTrue="1" id="{DF7754E8-D432-4536-9250-7E8085694AE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9" stopIfTrue="1" id="{DB53B34F-2067-44D7-962C-B3912CE44AE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0" stopIfTrue="1" id="{75788B7D-F8B3-4E9A-891A-2E0245ED99A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AI27:AI28 AK27:AK28 AM27:AM28 AO27:AO28</xm:sqref>
        </x14:conditionalFormatting>
        <x14:conditionalFormatting xmlns:xm="http://schemas.microsoft.com/office/excel/2006/main">
          <x14:cfRule type="expression" priority="123" stopIfTrue="1" id="{CCA7145C-12F1-4BC2-AD45-F51E4A10B8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4" stopIfTrue="1" id="{DA4EE419-D768-40EF-A631-A9AB3D0707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5" stopIfTrue="1" id="{F23ADF51-74D8-4A4C-8203-131FE958091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R20:S21</xm:sqref>
        </x14:conditionalFormatting>
        <x14:conditionalFormatting xmlns:xm="http://schemas.microsoft.com/office/excel/2006/main">
          <x14:cfRule type="expression" priority="68" stopIfTrue="1" id="{3B755108-C491-4481-960B-0DAA042161D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C23:H24</xm:sqref>
        </x14:conditionalFormatting>
        <x14:conditionalFormatting xmlns:xm="http://schemas.microsoft.com/office/excel/2006/main">
          <x14:cfRule type="expression" priority="62" stopIfTrue="1" id="{9753070D-8B9F-4AEE-B19A-A02DE4A4CA3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63" stopIfTrue="1" id="{C8B2C9C8-6ED4-4312-9A9F-01A686FD12C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I23:I24</xm:sqref>
        </x14:conditionalFormatting>
        <x14:conditionalFormatting xmlns:xm="http://schemas.microsoft.com/office/excel/2006/main">
          <x14:cfRule type="expression" priority="1" stopIfTrue="1" id="{D9784093-2AC6-41AA-86C0-66A712AB8A8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3"/>
  <sheetViews>
    <sheetView view="pageBreakPreview" topLeftCell="F1" zoomScale="115" zoomScaleNormal="115" zoomScaleSheetLayoutView="115" workbookViewId="0">
      <selection activeCell="J3" sqref="J3:N3"/>
    </sheetView>
  </sheetViews>
  <sheetFormatPr defaultColWidth="8.85546875" defaultRowHeight="15" x14ac:dyDescent="0.25"/>
  <cols>
    <col min="1" max="1" width="4.140625" style="7" customWidth="1"/>
    <col min="2" max="2" width="22.140625" style="7" customWidth="1"/>
    <col min="3" max="4" width="16.7109375" style="7" customWidth="1"/>
    <col min="5" max="12" width="9.85546875" style="7" customWidth="1"/>
    <col min="13" max="13" width="15.42578125" style="7" customWidth="1"/>
    <col min="14" max="14" width="16.28515625" style="7" customWidth="1"/>
    <col min="15" max="16384" width="8.85546875" style="7"/>
  </cols>
  <sheetData>
    <row r="1" spans="1:14" ht="49.7" customHeight="1" x14ac:dyDescent="0.25">
      <c r="A1" s="6"/>
      <c r="C1" s="42"/>
      <c r="D1" s="111"/>
      <c r="E1" s="42"/>
      <c r="F1" s="42"/>
      <c r="G1" s="42"/>
      <c r="H1" s="42"/>
      <c r="I1" s="42"/>
      <c r="J1" s="42"/>
      <c r="K1" s="223" t="s">
        <v>105</v>
      </c>
      <c r="L1" s="223"/>
      <c r="M1" s="223"/>
      <c r="N1" s="223"/>
    </row>
    <row r="2" spans="1:14" ht="53.25" customHeight="1" x14ac:dyDescent="0.25">
      <c r="A2" s="226" t="s">
        <v>104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4" ht="62.25" customHeight="1" x14ac:dyDescent="0.25">
      <c r="A3" s="227" t="s">
        <v>24</v>
      </c>
      <c r="B3" s="225" t="s">
        <v>68</v>
      </c>
      <c r="C3" s="225" t="s">
        <v>67</v>
      </c>
      <c r="D3" s="225" t="s">
        <v>17</v>
      </c>
      <c r="E3" s="225" t="s">
        <v>33</v>
      </c>
      <c r="F3" s="225"/>
      <c r="G3" s="225"/>
      <c r="H3" s="225"/>
      <c r="I3" s="225"/>
      <c r="J3" s="225" t="s">
        <v>16</v>
      </c>
      <c r="K3" s="225"/>
      <c r="L3" s="225"/>
      <c r="M3" s="225"/>
      <c r="N3" s="225"/>
    </row>
    <row r="4" spans="1:14" x14ac:dyDescent="0.25">
      <c r="A4" s="228"/>
      <c r="B4" s="225"/>
      <c r="C4" s="225"/>
      <c r="D4" s="225"/>
      <c r="E4" s="8" t="s">
        <v>32</v>
      </c>
      <c r="F4" s="8" t="s">
        <v>31</v>
      </c>
      <c r="G4" s="8" t="s">
        <v>30</v>
      </c>
      <c r="H4" s="8" t="s">
        <v>29</v>
      </c>
      <c r="I4" s="8" t="s">
        <v>9</v>
      </c>
      <c r="J4" s="8" t="s">
        <v>32</v>
      </c>
      <c r="K4" s="8" t="s">
        <v>31</v>
      </c>
      <c r="L4" s="8" t="s">
        <v>30</v>
      </c>
      <c r="M4" s="8" t="s">
        <v>29</v>
      </c>
      <c r="N4" s="8" t="s">
        <v>9</v>
      </c>
    </row>
    <row r="5" spans="1:14" x14ac:dyDescent="0.25">
      <c r="A5" s="229"/>
      <c r="B5" s="225"/>
      <c r="C5" s="8" t="s">
        <v>25</v>
      </c>
      <c r="D5" s="9" t="s">
        <v>3</v>
      </c>
      <c r="E5" s="9" t="s">
        <v>26</v>
      </c>
      <c r="F5" s="9" t="s">
        <v>26</v>
      </c>
      <c r="G5" s="9" t="s">
        <v>26</v>
      </c>
      <c r="H5" s="9" t="s">
        <v>26</v>
      </c>
      <c r="I5" s="9" t="s">
        <v>26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</row>
    <row r="6" spans="1:14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</row>
    <row r="7" spans="1:14" s="27" customFormat="1" x14ac:dyDescent="0.25">
      <c r="A7" s="11"/>
      <c r="B7" s="11">
        <v>2020</v>
      </c>
      <c r="C7" s="114">
        <v>127547.3</v>
      </c>
      <c r="D7" s="112">
        <v>4137</v>
      </c>
      <c r="E7" s="11">
        <v>0</v>
      </c>
      <c r="F7" s="11">
        <v>0</v>
      </c>
      <c r="G7" s="11">
        <v>9</v>
      </c>
      <c r="H7" s="11">
        <v>13</v>
      </c>
      <c r="I7" s="11">
        <f>G7+H7</f>
        <v>22</v>
      </c>
      <c r="J7" s="26">
        <v>0</v>
      </c>
      <c r="K7" s="26">
        <v>0</v>
      </c>
      <c r="L7" s="26">
        <v>0</v>
      </c>
      <c r="M7" s="114">
        <v>123478555.59</v>
      </c>
      <c r="N7" s="114">
        <f>M7</f>
        <v>123478555.59</v>
      </c>
    </row>
    <row r="8" spans="1:14" ht="25.5" customHeight="1" x14ac:dyDescent="0.25">
      <c r="A8" s="10"/>
      <c r="B8" s="13" t="s">
        <v>82</v>
      </c>
      <c r="C8" s="115">
        <f>C7</f>
        <v>127547.3</v>
      </c>
      <c r="D8" s="113">
        <f>D7</f>
        <v>4137</v>
      </c>
      <c r="E8" s="10">
        <v>0</v>
      </c>
      <c r="F8" s="10">
        <v>0</v>
      </c>
      <c r="G8" s="10">
        <f>G7</f>
        <v>9</v>
      </c>
      <c r="H8" s="10">
        <f>H7</f>
        <v>13</v>
      </c>
      <c r="I8" s="10">
        <f>I7</f>
        <v>22</v>
      </c>
      <c r="J8" s="12">
        <v>0</v>
      </c>
      <c r="K8" s="12">
        <v>0</v>
      </c>
      <c r="L8" s="12">
        <v>0</v>
      </c>
      <c r="M8" s="115">
        <f>M7</f>
        <v>123478555.59</v>
      </c>
      <c r="N8" s="115">
        <f>M7</f>
        <v>123478555.59</v>
      </c>
    </row>
    <row r="9" spans="1:14" s="32" customFormat="1" x14ac:dyDescent="0.25">
      <c r="A9" s="28"/>
      <c r="B9" s="29">
        <v>2021</v>
      </c>
      <c r="C9" s="30">
        <v>0</v>
      </c>
      <c r="D9" s="31">
        <v>0</v>
      </c>
      <c r="E9" s="30">
        <f t="shared" ref="E9:L9" si="0">E10</f>
        <v>0</v>
      </c>
      <c r="F9" s="30">
        <f t="shared" si="0"/>
        <v>0</v>
      </c>
      <c r="G9" s="30">
        <f t="shared" si="0"/>
        <v>0</v>
      </c>
      <c r="H9" s="31">
        <v>0</v>
      </c>
      <c r="I9" s="31"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v>0</v>
      </c>
      <c r="N9" s="30">
        <v>0</v>
      </c>
    </row>
    <row r="10" spans="1:14" s="36" customFormat="1" ht="29.25" customHeight="1" x14ac:dyDescent="0.25">
      <c r="A10" s="33">
        <v>1</v>
      </c>
      <c r="B10" s="33" t="s">
        <v>82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5">
        <v>0</v>
      </c>
      <c r="I10" s="35">
        <v>0</v>
      </c>
      <c r="J10" s="34">
        <v>0</v>
      </c>
      <c r="K10" s="34">
        <v>0</v>
      </c>
      <c r="L10" s="34">
        <v>0</v>
      </c>
      <c r="M10" s="34">
        <v>0</v>
      </c>
      <c r="N10" s="34">
        <f>M10</f>
        <v>0</v>
      </c>
    </row>
    <row r="11" spans="1:14" ht="17.649999999999999" customHeight="1" x14ac:dyDescent="0.25">
      <c r="A11" s="14"/>
      <c r="B11" s="15">
        <v>2022</v>
      </c>
      <c r="C11" s="123">
        <v>0</v>
      </c>
      <c r="D11" s="17">
        <v>0</v>
      </c>
      <c r="E11" s="16">
        <f t="shared" ref="E11" si="1">E12</f>
        <v>0</v>
      </c>
      <c r="F11" s="16">
        <f t="shared" ref="F11" si="2">F12</f>
        <v>0</v>
      </c>
      <c r="G11" s="16">
        <f t="shared" ref="G11" si="3">G12</f>
        <v>0</v>
      </c>
      <c r="H11" s="17">
        <v>0</v>
      </c>
      <c r="I11" s="17">
        <v>0</v>
      </c>
      <c r="J11" s="18">
        <f t="shared" ref="J11" si="4">J12</f>
        <v>0</v>
      </c>
      <c r="K11" s="18">
        <f t="shared" ref="K11" si="5">K12</f>
        <v>0</v>
      </c>
      <c r="L11" s="18">
        <f t="shared" ref="L11" si="6">L12</f>
        <v>0</v>
      </c>
      <c r="M11" s="19">
        <v>0</v>
      </c>
      <c r="N11" s="19">
        <f>M11</f>
        <v>0</v>
      </c>
    </row>
    <row r="12" spans="1:14" ht="29.1" customHeight="1" x14ac:dyDescent="0.25">
      <c r="A12" s="13">
        <v>1</v>
      </c>
      <c r="B12" s="20" t="s">
        <v>82</v>
      </c>
      <c r="C12" s="124">
        <f>C11</f>
        <v>0</v>
      </c>
      <c r="D12" s="21">
        <f>D11</f>
        <v>0</v>
      </c>
      <c r="E12" s="25">
        <v>0</v>
      </c>
      <c r="F12" s="25">
        <v>0</v>
      </c>
      <c r="G12" s="25">
        <v>0</v>
      </c>
      <c r="H12" s="22">
        <f>H11</f>
        <v>0</v>
      </c>
      <c r="I12" s="22">
        <f>I11</f>
        <v>0</v>
      </c>
      <c r="J12" s="23">
        <v>0</v>
      </c>
      <c r="K12" s="23">
        <v>0</v>
      </c>
      <c r="L12" s="23">
        <v>0</v>
      </c>
      <c r="M12" s="24">
        <f>M11</f>
        <v>0</v>
      </c>
      <c r="N12" s="24">
        <f>N11</f>
        <v>0</v>
      </c>
    </row>
    <row r="13" spans="1:14" x14ac:dyDescent="0.25">
      <c r="A13" s="224" t="s">
        <v>61</v>
      </c>
      <c r="B13" s="224"/>
      <c r="C13" s="224"/>
      <c r="D13" s="224"/>
      <c r="E13" s="224"/>
      <c r="F13" s="224"/>
      <c r="G13" s="224"/>
      <c r="H13" s="224"/>
      <c r="I13" s="224"/>
      <c r="J13" s="224"/>
    </row>
  </sheetData>
  <mergeCells count="9">
    <mergeCell ref="K1:N1"/>
    <mergeCell ref="A13:J13"/>
    <mergeCell ref="E3:I3"/>
    <mergeCell ref="J3:N3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МКД</vt:lpstr>
      <vt:lpstr>виды ремонта</vt:lpstr>
      <vt:lpstr>показатели</vt:lpstr>
      <vt:lpstr>'виды ремонта'!Область_печати</vt:lpstr>
      <vt:lpstr>'перечень МКД'!Область_печати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press</cp:lastModifiedBy>
  <cp:lastPrinted>2019-02-28T08:39:32Z</cp:lastPrinted>
  <dcterms:created xsi:type="dcterms:W3CDTF">2014-04-04T11:20:04Z</dcterms:created>
  <dcterms:modified xsi:type="dcterms:W3CDTF">2019-02-28T14:26:07Z</dcterms:modified>
</cp:coreProperties>
</file>