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LD_disk\Документы\Постановления2021\"/>
    </mc:Choice>
  </mc:AlternateContent>
  <bookViews>
    <workbookView xWindow="0" yWindow="0" windowWidth="19200" windowHeight="11595"/>
  </bookViews>
  <sheets>
    <sheet name="перечень МКД 2023-2025" sheetId="1" r:id="rId1"/>
    <sheet name="виды ремонта 2023-2025" sheetId="5" r:id="rId2"/>
    <sheet name="показатели" sheetId="4" r:id="rId3"/>
  </sheets>
  <externalReferences>
    <externalReference r:id="rId4"/>
  </externalReferences>
  <definedNames>
    <definedName name="_xlnm._FilterDatabase" localSheetId="1" hidden="1">'виды ремонта 2023-2025'!$A$9:$AV$9</definedName>
    <definedName name="_xlnm._FilterDatabase" localSheetId="0" hidden="1">'перечень МКД 2023-2025'!$A$10:$AF$10</definedName>
    <definedName name="_xlnm._FilterDatabase" localSheetId="2" hidden="1">показатели!$A$8:$O$8</definedName>
    <definedName name="_xlnm.Print_Titles" localSheetId="1">'виды ремонта 2023-2025'!$A:$H,'виды ремонта 2023-2025'!$6:$9</definedName>
    <definedName name="_xlnm.Print_Titles" localSheetId="0">'перечень МКД 2023-2025'!$A:$H,'перечень МКД 2023-2025'!$6:$10</definedName>
    <definedName name="_xlnm.Print_Titles" localSheetId="2">показатели!$5:$8</definedName>
    <definedName name="_xlnm.Print_Area" localSheetId="1">'виды ремонта 2023-2025'!$A$1:$AS$50</definedName>
    <definedName name="_xlnm.Print_Area" localSheetId="0">'перечень МКД 2023-2025'!$A$1:$Y$48</definedName>
    <definedName name="_xlnm.Print_Area" localSheetId="2">показатели!$A$1:$O$15</definedName>
    <definedName name="Перечень" localSheetId="2">#REF!</definedName>
    <definedName name="Перечень">#REF!</definedName>
    <definedName name="Перечень2" localSheetId="2">#REF!</definedName>
    <definedName name="Перечень2">#REF!</definedName>
    <definedName name="Перечень3" localSheetId="2">#REF!</definedName>
    <definedName name="Перечень3">#REF!</definedName>
  </definedNames>
  <calcPr calcId="152511"/>
</workbook>
</file>

<file path=xl/calcChain.xml><?xml version="1.0" encoding="utf-8"?>
<calcChain xmlns="http://schemas.openxmlformats.org/spreadsheetml/2006/main">
  <c r="O46" i="1" l="1"/>
  <c r="Q46" i="1"/>
  <c r="S46" i="1"/>
  <c r="T46" i="1"/>
  <c r="U46" i="1"/>
  <c r="V46" i="1"/>
  <c r="R13" i="1"/>
  <c r="W13" i="1" s="1"/>
  <c r="R14" i="1"/>
  <c r="W14" i="1" s="1"/>
  <c r="R15" i="1"/>
  <c r="W15" i="1" s="1"/>
  <c r="R16" i="1"/>
  <c r="W16" i="1" s="1"/>
  <c r="R17" i="1"/>
  <c r="W17" i="1" s="1"/>
  <c r="R18" i="1"/>
  <c r="W18" i="1" s="1"/>
  <c r="R19" i="1"/>
  <c r="W19" i="1" s="1"/>
  <c r="R20" i="1"/>
  <c r="W20" i="1" s="1"/>
  <c r="R21" i="1"/>
  <c r="W21" i="1" s="1"/>
  <c r="R22" i="1"/>
  <c r="W22" i="1" s="1"/>
  <c r="R23" i="1"/>
  <c r="W23" i="1" s="1"/>
  <c r="R24" i="1"/>
  <c r="W24" i="1" s="1"/>
  <c r="R25" i="1"/>
  <c r="R26" i="1"/>
  <c r="W26" i="1" s="1"/>
  <c r="R27" i="1"/>
  <c r="W27" i="1" s="1"/>
  <c r="R28" i="1"/>
  <c r="W28" i="1" s="1"/>
  <c r="R29" i="1"/>
  <c r="W29" i="1" s="1"/>
  <c r="R30" i="1"/>
  <c r="W30" i="1" s="1"/>
  <c r="R31" i="1"/>
  <c r="W31" i="1" s="1"/>
  <c r="R32" i="1"/>
  <c r="W32" i="1" s="1"/>
  <c r="R33" i="1"/>
  <c r="W33" i="1" s="1"/>
  <c r="R34" i="1"/>
  <c r="W34" i="1" s="1"/>
  <c r="R35" i="1"/>
  <c r="W35" i="1" s="1"/>
  <c r="R36" i="1"/>
  <c r="W36" i="1" s="1"/>
  <c r="R37" i="1"/>
  <c r="W37" i="1" s="1"/>
  <c r="R38" i="1"/>
  <c r="W38" i="1" s="1"/>
  <c r="R39" i="1"/>
  <c r="W39" i="1" s="1"/>
  <c r="R40" i="1"/>
  <c r="W40" i="1" s="1"/>
  <c r="R41" i="1"/>
  <c r="R42" i="1"/>
  <c r="W42" i="1" s="1"/>
  <c r="R43" i="1"/>
  <c r="W43" i="1" s="1"/>
  <c r="R44" i="1"/>
  <c r="W44" i="1" s="1"/>
  <c r="R45" i="1"/>
  <c r="W45" i="1" s="1"/>
  <c r="R12" i="1"/>
  <c r="W12" i="1" s="1"/>
  <c r="W25" i="1"/>
  <c r="W41" i="1"/>
  <c r="R46" i="1" l="1"/>
  <c r="W46" i="1" s="1"/>
  <c r="P16" i="1"/>
  <c r="P46" i="1" s="1"/>
  <c r="N36" i="1"/>
  <c r="N18" i="1"/>
  <c r="N46" i="1" s="1"/>
  <c r="P40" i="1"/>
  <c r="I9" i="4" l="1"/>
  <c r="X45" i="5"/>
  <c r="S31" i="5" l="1"/>
  <c r="I31" i="5" s="1"/>
  <c r="S30" i="5"/>
  <c r="I30" i="5" s="1"/>
  <c r="S23" i="5"/>
  <c r="I23" i="5" s="1"/>
  <c r="S13" i="5"/>
  <c r="I13" i="5" s="1"/>
  <c r="S43" i="5" l="1"/>
  <c r="I43" i="5" s="1"/>
  <c r="S40" i="5"/>
  <c r="I40" i="5" s="1"/>
  <c r="Y37" i="5"/>
  <c r="S37" i="5"/>
  <c r="S33" i="5"/>
  <c r="I33" i="5" s="1"/>
  <c r="S32" i="5"/>
  <c r="I32" i="5" s="1"/>
  <c r="S28" i="5"/>
  <c r="I28" i="5" s="1"/>
  <c r="S27" i="5"/>
  <c r="I27" i="5" s="1"/>
  <c r="S19" i="5"/>
  <c r="I19" i="5" s="1"/>
  <c r="S16" i="5"/>
  <c r="I16" i="5" s="1"/>
  <c r="S14" i="5"/>
  <c r="I14" i="5" s="1"/>
  <c r="I37" i="5" l="1"/>
  <c r="O26" i="5"/>
  <c r="S24" i="5"/>
  <c r="I24" i="5" s="1"/>
  <c r="S21" i="5"/>
  <c r="I21" i="5" s="1"/>
  <c r="S20" i="5"/>
  <c r="I20" i="5" s="1"/>
  <c r="S11" i="5"/>
  <c r="I11" i="5" s="1"/>
  <c r="S44" i="5"/>
  <c r="I44" i="5" s="1"/>
  <c r="W41" i="5"/>
  <c r="W29" i="5"/>
  <c r="I29" i="5" s="1"/>
  <c r="S38" i="5"/>
  <c r="I38" i="5" s="1"/>
  <c r="S42" i="5"/>
  <c r="I42" i="5" s="1"/>
  <c r="S25" i="5"/>
  <c r="I25" i="5" s="1"/>
  <c r="S17" i="5"/>
  <c r="I17" i="5" s="1"/>
  <c r="S35" i="5"/>
  <c r="I35" i="5" s="1"/>
  <c r="S12" i="5"/>
  <c r="I12" i="5" s="1"/>
  <c r="S39" i="5"/>
  <c r="I39" i="5" s="1"/>
  <c r="Y36" i="5"/>
  <c r="S36" i="5"/>
  <c r="S34" i="5"/>
  <c r="I34" i="5" s="1"/>
  <c r="Y22" i="5"/>
  <c r="S22" i="5"/>
  <c r="S15" i="5"/>
  <c r="I15" i="5" s="1"/>
  <c r="S18" i="5"/>
  <c r="I18" i="5" s="1"/>
  <c r="I26" i="5" l="1"/>
  <c r="O45" i="5"/>
  <c r="I36" i="5"/>
  <c r="I41" i="5"/>
  <c r="I22" i="5"/>
  <c r="I45" i="5" s="1"/>
  <c r="N10" i="4" l="1"/>
  <c r="M10" i="4"/>
  <c r="H10" i="4"/>
  <c r="G10" i="4"/>
  <c r="D10" i="4"/>
  <c r="C10" i="4"/>
  <c r="N9" i="4"/>
  <c r="I10" i="4"/>
  <c r="V45" i="5" l="1"/>
  <c r="R45" i="5"/>
  <c r="AR45" i="5" l="1"/>
  <c r="W45" i="5"/>
  <c r="S45" i="5"/>
  <c r="Y45" i="5"/>
</calcChain>
</file>

<file path=xl/sharedStrings.xml><?xml version="1.0" encoding="utf-8"?>
<sst xmlns="http://schemas.openxmlformats.org/spreadsheetml/2006/main" count="533" uniqueCount="129">
  <si>
    <t>№ п/п</t>
  </si>
  <si>
    <t>Адрес МКД *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</si>
  <si>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</si>
  <si>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</si>
  <si>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</si>
  <si>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</si>
  <si>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</si>
  <si>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</si>
  <si>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</si>
  <si>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</si>
  <si>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</si>
  <si>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</si>
  <si>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Плановая дата завершения работ</t>
  </si>
  <si>
    <t>тип муниципального образования</t>
  </si>
  <si>
    <t>наименование муниципального образования</t>
  </si>
  <si>
    <t>улица (тип)</t>
  </si>
  <si>
    <t>наименование улицы</t>
  </si>
  <si>
    <t>дом</t>
  </si>
  <si>
    <t>корпус</t>
  </si>
  <si>
    <t>литера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</si>
  <si>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</si>
  <si>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</si>
  <si>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</si>
  <si>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</si>
  <si>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в том числе:</t>
  </si>
  <si>
    <t>за счет средств Фонда содействия реформированию жилищно-коммунального хозяйства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</si>
  <si>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</si>
  <si>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</si>
  <si>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</si>
  <si>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</si>
  <si>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</si>
  <si>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</t>
  </si>
  <si>
    <t>руб./кв.м</t>
  </si>
  <si>
    <t>№ п\п</t>
  </si>
  <si>
    <t>Стоимость капитального ремонта ВСЕГО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</si>
  <si>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</si>
  <si>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</si>
  <si>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</si>
  <si>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</si>
  <si>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</si>
  <si>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отмостки</t>
  </si>
  <si>
    <t>Ремонт фундамента</t>
  </si>
  <si>
    <t>Утепление  фасадов</t>
  </si>
  <si>
    <t>Переустройство невентилируемой крыши на вентилируемую крышу</t>
  </si>
  <si>
    <t xml:space="preserve"> Устройство выходов на кровлю</t>
  </si>
  <si>
    <t>Установка коллективных (общедомовых) приборов учета и узлов управления</t>
  </si>
  <si>
    <t>Разработка проектной документации в случаях, установленных законодательством</t>
  </si>
  <si>
    <t>Проведение государственнной экспертизы проектной документации в случаях, уставновленных законодательством</t>
  </si>
  <si>
    <t>холодное водоснабжение</t>
  </si>
  <si>
    <t>горячее водоснабжение</t>
  </si>
  <si>
    <t>канализация</t>
  </si>
  <si>
    <t>система централизованного отопления</t>
  </si>
  <si>
    <t>система газоснабжения</t>
  </si>
  <si>
    <t>система электро-
снабжения</t>
  </si>
  <si>
    <t>холодного водоснабжения</t>
  </si>
  <si>
    <t>горячего водоснабжения</t>
  </si>
  <si>
    <t>теплоснабжения</t>
  </si>
  <si>
    <t>электроснабжения</t>
  </si>
  <si>
    <t>газоснабжения</t>
  </si>
  <si>
    <t>ед.</t>
  </si>
  <si>
    <t>кв.м.</t>
  </si>
  <si>
    <t>куб.м.</t>
  </si>
  <si>
    <t>Наименование муниципального образования</t>
  </si>
  <si>
    <t>Общая площадь МКД *, всего</t>
  </si>
  <si>
    <t>Количество МКД</t>
  </si>
  <si>
    <t>I квартал</t>
  </si>
  <si>
    <t>II квартал</t>
  </si>
  <si>
    <t>III квартал</t>
  </si>
  <si>
    <t>IV квартал</t>
  </si>
  <si>
    <t>город</t>
  </si>
  <si>
    <t>Обнинск</t>
  </si>
  <si>
    <t>проспект</t>
  </si>
  <si>
    <t>Ленина</t>
  </si>
  <si>
    <t>кирпич</t>
  </si>
  <si>
    <t>панели</t>
  </si>
  <si>
    <t>панель</t>
  </si>
  <si>
    <t xml:space="preserve">улица </t>
  </si>
  <si>
    <t>Аксенова</t>
  </si>
  <si>
    <t>улица</t>
  </si>
  <si>
    <t>Гагарина</t>
  </si>
  <si>
    <t>А</t>
  </si>
  <si>
    <t>Пушкина</t>
  </si>
  <si>
    <t>9/20</t>
  </si>
  <si>
    <t>* - многоквартирный дом</t>
  </si>
  <si>
    <t xml:space="preserve">
</t>
  </si>
  <si>
    <t xml:space="preserve">Приложение № 2
к  постановлению Администрации г. Обнинска </t>
  </si>
  <si>
    <t xml:space="preserve">Приложение № 1
к  постановлению Администрации г. Обнинска </t>
  </si>
  <si>
    <t xml:space="preserve">Приложение № 3
к  постановлению Администрации г. Обнинска 
</t>
  </si>
  <si>
    <t>2/5</t>
  </si>
  <si>
    <t>Комсомольская</t>
  </si>
  <si>
    <t xml:space="preserve"> МО "Город Обнинск"</t>
  </si>
  <si>
    <t xml:space="preserve">Энгельса </t>
  </si>
  <si>
    <t xml:space="preserve">Любого </t>
  </si>
  <si>
    <t xml:space="preserve">Ленина  </t>
  </si>
  <si>
    <t xml:space="preserve">Комарова  </t>
  </si>
  <si>
    <t xml:space="preserve">Курчатова  </t>
  </si>
  <si>
    <t xml:space="preserve">Гагарина  </t>
  </si>
  <si>
    <t xml:space="preserve">Королева  </t>
  </si>
  <si>
    <t xml:space="preserve">Звездная  </t>
  </si>
  <si>
    <t xml:space="preserve">Маркса  </t>
  </si>
  <si>
    <t>60</t>
  </si>
  <si>
    <t>18</t>
  </si>
  <si>
    <t>Заводская</t>
  </si>
  <si>
    <t>площадь</t>
  </si>
  <si>
    <t>Треугольная</t>
  </si>
  <si>
    <t>13/1</t>
  </si>
  <si>
    <t>ж.б.пан</t>
  </si>
  <si>
    <t>кипич.</t>
  </si>
  <si>
    <t>Кирпич</t>
  </si>
  <si>
    <t>7-10</t>
  </si>
  <si>
    <t>2023 год</t>
  </si>
  <si>
    <t>Всего по МО "Город Обнинск" по 2023 году</t>
  </si>
  <si>
    <t>46</t>
  </si>
  <si>
    <t>Горького</t>
  </si>
  <si>
    <t>7</t>
  </si>
  <si>
    <t>43</t>
  </si>
  <si>
    <t>45</t>
  </si>
  <si>
    <t>108</t>
  </si>
  <si>
    <t>34</t>
  </si>
  <si>
    <t>Реестр многоквартирных домов, включенных в Перечень многоквартирных домов, которые подлежат капитальному ремонту, с указанием услуг и (или) работ по капитальному ремонту многоквартирных домов, а также стоимости таких услуг и (или) работ на 2023-2025</t>
  </si>
  <si>
    <t>ж/б панели</t>
  </si>
  <si>
    <t>32/13</t>
  </si>
  <si>
    <t>Перечень многоквартирных домов, которые подлежат капитальному ремонту 2023-2025</t>
  </si>
  <si>
    <t>12.2023</t>
  </si>
  <si>
    <t>Х</t>
  </si>
  <si>
    <t>Планируемые показатели выполнения краткосрочного плана реализации региональной программы 
капитального ремонта общего имущества в многоквартирных домах 2023-2025</t>
  </si>
  <si>
    <r>
      <rPr>
        <u/>
        <sz val="12"/>
        <color theme="1"/>
        <rFont val="Times New Roman"/>
        <family val="1"/>
        <charset val="204"/>
      </rPr>
      <t xml:space="preserve">15.07.2021  </t>
    </r>
    <r>
      <rPr>
        <sz val="12"/>
        <color theme="1"/>
        <rFont val="Times New Roman"/>
        <family val="1"/>
        <charset val="204"/>
      </rPr>
      <t xml:space="preserve"> №   </t>
    </r>
    <r>
      <rPr>
        <u/>
        <sz val="12"/>
        <color theme="1"/>
        <rFont val="Times New Roman"/>
        <family val="1"/>
        <charset val="204"/>
      </rPr>
      <t>1629-п</t>
    </r>
  </si>
  <si>
    <r>
      <rPr>
        <u/>
        <sz val="14"/>
        <rFont val="Times New Roman"/>
        <family val="1"/>
        <charset val="204"/>
      </rPr>
      <t>15.07.2021</t>
    </r>
    <r>
      <rPr>
        <sz val="14"/>
        <rFont val="Times New Roman"/>
        <family val="1"/>
        <charset val="204"/>
      </rPr>
      <t xml:space="preserve"> </t>
    </r>
    <r>
      <rPr>
        <u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№    </t>
    </r>
    <r>
      <rPr>
        <u/>
        <sz val="14"/>
        <rFont val="Times New Roman"/>
        <family val="1"/>
        <charset val="204"/>
      </rPr>
      <t>1629-п</t>
    </r>
  </si>
  <si>
    <r>
      <rPr>
        <u/>
        <sz val="12"/>
        <rFont val="Times New Roman"/>
        <family val="1"/>
        <charset val="204"/>
      </rPr>
      <t>15.07.2021</t>
    </r>
    <r>
      <rPr>
        <sz val="12"/>
        <rFont val="Times New Roman"/>
        <family val="1"/>
        <charset val="204"/>
      </rPr>
      <t xml:space="preserve">  №  </t>
    </r>
    <r>
      <rPr>
        <u/>
        <sz val="12"/>
        <rFont val="Times New Roman"/>
        <family val="1"/>
        <charset val="204"/>
      </rPr>
      <t>1629-п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</si>
</sst>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theme="1"/>
      <name val="Times New Roman"/>
      <family val="2"/>
      <charset val="204"/>
    </font>
    <font>
      <sz val="11"/>
      <color indexed="8"/>
      <name val="Times New Roman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</cellStyleXfs>
  <cellXfs count="266">
    <xf numFmtId="0" fontId="0" fillId="0" borderId="0" xfId="0"/>
    <xf numFmtId="3" fontId="10" fillId="0" borderId="2" xfId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/>
    </xf>
    <xf numFmtId="0" fontId="10" fillId="0" borderId="0" xfId="1" applyFont="1" applyFill="1" applyAlignment="1">
      <alignment horizontal="center"/>
    </xf>
    <xf numFmtId="0" fontId="11" fillId="0" borderId="0" xfId="1" applyFont="1" applyFill="1" applyAlignment="1">
      <alignment vertical="top" wrapText="1"/>
    </xf>
    <xf numFmtId="0" fontId="13" fillId="0" borderId="0" xfId="1" applyFont="1" applyFill="1"/>
    <xf numFmtId="3" fontId="10" fillId="0" borderId="2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/>
    </xf>
    <xf numFmtId="3" fontId="13" fillId="0" borderId="0" xfId="1" applyNumberFormat="1" applyFont="1" applyFill="1"/>
    <xf numFmtId="0" fontId="10" fillId="0" borderId="0" xfId="1" applyFont="1" applyFill="1"/>
    <xf numFmtId="0" fontId="11" fillId="0" borderId="0" xfId="1" applyFont="1" applyFill="1" applyAlignment="1">
      <alignment horizontal="center"/>
    </xf>
    <xf numFmtId="0" fontId="10" fillId="0" borderId="0" xfId="1" applyFont="1" applyFill="1" applyAlignment="1">
      <alignment horizontal="left" wrapText="1"/>
    </xf>
    <xf numFmtId="0" fontId="13" fillId="0" borderId="0" xfId="1" applyFont="1" applyFill="1" applyAlignment="1">
      <alignment horizontal="center" wrapText="1"/>
    </xf>
    <xf numFmtId="0" fontId="14" fillId="0" borderId="0" xfId="22" applyFont="1" applyFill="1" applyAlignment="1">
      <alignment horizontal="left" vertical="center"/>
    </xf>
    <xf numFmtId="0" fontId="14" fillId="0" borderId="0" xfId="22" applyFont="1" applyFill="1" applyAlignment="1">
      <alignment horizontal="center" vertical="center" wrapText="1"/>
    </xf>
    <xf numFmtId="0" fontId="14" fillId="0" borderId="0" xfId="22" applyFont="1" applyFill="1" applyAlignment="1">
      <alignment wrapText="1"/>
    </xf>
    <xf numFmtId="0" fontId="14" fillId="0" borderId="0" xfId="22" applyFont="1" applyFill="1" applyAlignment="1">
      <alignment horizontal="left" wrapText="1"/>
    </xf>
    <xf numFmtId="0" fontId="14" fillId="0" borderId="0" xfId="22" applyFont="1" applyFill="1" applyAlignment="1">
      <alignment horizontal="center" vertical="center"/>
    </xf>
    <xf numFmtId="0" fontId="14" fillId="0" borderId="0" xfId="22" applyFont="1" applyFill="1"/>
    <xf numFmtId="0" fontId="14" fillId="0" borderId="0" xfId="22" applyFont="1" applyFill="1" applyAlignment="1">
      <alignment vertical="center" wrapText="1"/>
    </xf>
    <xf numFmtId="3" fontId="14" fillId="0" borderId="2" xfId="22" applyNumberFormat="1" applyFont="1" applyFill="1" applyBorder="1" applyAlignment="1">
      <alignment horizontal="center" vertical="center" wrapText="1"/>
    </xf>
    <xf numFmtId="0" fontId="14" fillId="0" borderId="2" xfId="22" applyFont="1" applyFill="1" applyBorder="1" applyAlignment="1">
      <alignment horizontal="center" vertical="center"/>
    </xf>
    <xf numFmtId="3" fontId="14" fillId="0" borderId="2" xfId="22" applyNumberFormat="1" applyFont="1" applyFill="1" applyBorder="1" applyAlignment="1">
      <alignment horizontal="center"/>
    </xf>
    <xf numFmtId="3" fontId="14" fillId="0" borderId="2" xfId="22" applyNumberFormat="1" applyFont="1" applyFill="1" applyBorder="1" applyAlignment="1">
      <alignment horizontal="center" vertical="center"/>
    </xf>
    <xf numFmtId="0" fontId="14" fillId="0" borderId="0" xfId="22" applyFont="1" applyFill="1" applyAlignment="1">
      <alignment horizontal="center"/>
    </xf>
    <xf numFmtId="0" fontId="14" fillId="0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/>
    </xf>
    <xf numFmtId="0" fontId="14" fillId="0" borderId="0" xfId="1" applyFont="1" applyFill="1" applyBorder="1" applyAlignment="1"/>
    <xf numFmtId="0" fontId="17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2" borderId="0" xfId="22" applyFont="1" applyFill="1"/>
    <xf numFmtId="0" fontId="14" fillId="0" borderId="2" xfId="22" applyFont="1" applyFill="1" applyBorder="1"/>
    <xf numFmtId="0" fontId="14" fillId="2" borderId="0" xfId="22" applyFont="1" applyFill="1" applyAlignment="1">
      <alignment horizontal="left" vertical="center"/>
    </xf>
    <xf numFmtId="0" fontId="14" fillId="2" borderId="0" xfId="22" applyFont="1" applyFill="1" applyAlignment="1">
      <alignment horizontal="center" vertical="center" wrapText="1"/>
    </xf>
    <xf numFmtId="0" fontId="14" fillId="2" borderId="0" xfId="22" applyFont="1" applyFill="1" applyAlignment="1">
      <alignment wrapText="1"/>
    </xf>
    <xf numFmtId="0" fontId="14" fillId="2" borderId="0" xfId="22" applyFont="1" applyFill="1" applyAlignment="1">
      <alignment horizontal="left" wrapText="1"/>
    </xf>
    <xf numFmtId="0" fontId="14" fillId="2" borderId="0" xfId="22" applyFont="1" applyFill="1" applyAlignment="1">
      <alignment horizontal="center" vertical="center"/>
    </xf>
    <xf numFmtId="0" fontId="11" fillId="0" borderId="0" xfId="1" applyFont="1" applyFill="1" applyBorder="1" applyAlignment="1">
      <alignment horizontal="right" vertical="center" wrapText="1"/>
    </xf>
    <xf numFmtId="0" fontId="10" fillId="0" borderId="2" xfId="1" applyFont="1" applyFill="1" applyBorder="1" applyAlignment="1">
      <alignment horizontal="center" vertical="center" textRotation="90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/>
    </xf>
    <xf numFmtId="0" fontId="19" fillId="4" borderId="3" xfId="22" applyFont="1" applyFill="1" applyBorder="1" applyAlignment="1">
      <alignment horizontal="left" vertical="center"/>
    </xf>
    <xf numFmtId="0" fontId="15" fillId="4" borderId="6" xfId="22" applyFont="1" applyFill="1" applyBorder="1" applyAlignment="1">
      <alignment horizontal="left" vertical="center"/>
    </xf>
    <xf numFmtId="0" fontId="15" fillId="4" borderId="6" xfId="22" applyFont="1" applyFill="1" applyBorder="1" applyAlignment="1">
      <alignment horizontal="left" vertical="center" wrapText="1"/>
    </xf>
    <xf numFmtId="0" fontId="15" fillId="4" borderId="6" xfId="22" applyFont="1" applyFill="1" applyBorder="1" applyAlignment="1">
      <alignment horizontal="center" vertical="center"/>
    </xf>
    <xf numFmtId="0" fontId="15" fillId="4" borderId="6" xfId="22" applyFont="1" applyFill="1" applyBorder="1" applyAlignment="1">
      <alignment vertical="center"/>
    </xf>
    <xf numFmtId="3" fontId="15" fillId="4" borderId="6" xfId="22" applyNumberFormat="1" applyFont="1" applyFill="1" applyBorder="1" applyAlignment="1">
      <alignment vertical="center"/>
    </xf>
    <xf numFmtId="0" fontId="15" fillId="4" borderId="7" xfId="22" applyFont="1" applyFill="1" applyBorder="1" applyAlignment="1">
      <alignment vertical="center"/>
    </xf>
    <xf numFmtId="0" fontId="14" fillId="4" borderId="0" xfId="22" applyFont="1" applyFill="1"/>
    <xf numFmtId="0" fontId="17" fillId="0" borderId="2" xfId="0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left" vertical="center"/>
    </xf>
    <xf numFmtId="3" fontId="17" fillId="0" borderId="2" xfId="0" applyNumberFormat="1" applyFont="1" applyFill="1" applyBorder="1" applyAlignment="1">
      <alignment horizontal="left" vertical="center"/>
    </xf>
    <xf numFmtId="3" fontId="17" fillId="0" borderId="2" xfId="2" applyNumberFormat="1" applyFont="1" applyFill="1" applyBorder="1" applyAlignment="1">
      <alignment horizontal="left" vertical="center" indent="1"/>
    </xf>
    <xf numFmtId="49" fontId="17" fillId="0" borderId="2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12" fillId="4" borderId="3" xfId="22" applyFont="1" applyFill="1" applyBorder="1" applyAlignment="1">
      <alignment horizontal="left" vertical="center"/>
    </xf>
    <xf numFmtId="0" fontId="12" fillId="4" borderId="4" xfId="1" applyFont="1" applyFill="1" applyBorder="1" applyAlignment="1">
      <alignment vertical="center" wrapText="1"/>
    </xf>
    <xf numFmtId="0" fontId="12" fillId="4" borderId="4" xfId="1" applyFont="1" applyFill="1" applyBorder="1" applyAlignment="1">
      <alignment vertical="center"/>
    </xf>
    <xf numFmtId="0" fontId="12" fillId="4" borderId="5" xfId="1" applyFont="1" applyFill="1" applyBorder="1" applyAlignment="1">
      <alignment horizontal="center" vertical="center"/>
    </xf>
    <xf numFmtId="0" fontId="21" fillId="4" borderId="0" xfId="1" applyFont="1" applyFill="1"/>
    <xf numFmtId="0" fontId="5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right" vertical="center" wrapText="1"/>
    </xf>
    <xf numFmtId="0" fontId="23" fillId="0" borderId="2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 wrapText="1"/>
    </xf>
    <xf numFmtId="0" fontId="23" fillId="0" borderId="2" xfId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20" fillId="0" borderId="0" xfId="1" applyFont="1" applyFill="1" applyBorder="1" applyAlignment="1"/>
    <xf numFmtId="0" fontId="20" fillId="0" borderId="0" xfId="1" applyFont="1" applyFill="1"/>
    <xf numFmtId="0" fontId="20" fillId="0" borderId="0" xfId="1" applyFont="1"/>
    <xf numFmtId="0" fontId="12" fillId="0" borderId="0" xfId="0" applyFont="1"/>
    <xf numFmtId="0" fontId="17" fillId="0" borderId="0" xfId="0" applyFont="1"/>
    <xf numFmtId="0" fontId="12" fillId="0" borderId="0" xfId="0" applyFont="1" applyFill="1"/>
    <xf numFmtId="0" fontId="17" fillId="0" borderId="0" xfId="0" applyFont="1" applyFill="1"/>
    <xf numFmtId="0" fontId="12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 wrapText="1"/>
    </xf>
    <xf numFmtId="4" fontId="12" fillId="0" borderId="8" xfId="0" applyNumberFormat="1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vertical="center" wrapText="1"/>
    </xf>
    <xf numFmtId="4" fontId="17" fillId="0" borderId="9" xfId="0" applyNumberFormat="1" applyFont="1" applyBorder="1" applyAlignment="1">
      <alignment horizontal="center" vertical="center"/>
    </xf>
    <xf numFmtId="2" fontId="17" fillId="0" borderId="9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2" fillId="0" borderId="8" xfId="3" applyFont="1" applyBorder="1" applyAlignment="1">
      <alignment horizontal="center" vertical="center" wrapText="1"/>
    </xf>
    <xf numFmtId="4" fontId="12" fillId="0" borderId="8" xfId="2" applyNumberFormat="1" applyFont="1" applyFill="1" applyBorder="1" applyAlignment="1">
      <alignment horizontal="center" vertical="center"/>
    </xf>
    <xf numFmtId="3" fontId="12" fillId="0" borderId="8" xfId="3" applyNumberFormat="1" applyFont="1" applyFill="1" applyBorder="1" applyAlignment="1">
      <alignment horizontal="center" vertical="center"/>
    </xf>
    <xf numFmtId="3" fontId="12" fillId="0" borderId="8" xfId="3" applyNumberFormat="1" applyFont="1" applyBorder="1" applyAlignment="1">
      <alignment horizontal="center" vertical="center"/>
    </xf>
    <xf numFmtId="4" fontId="12" fillId="0" borderId="8" xfId="3" applyNumberFormat="1" applyFont="1" applyBorder="1" applyAlignment="1">
      <alignment horizontal="center" vertical="center"/>
    </xf>
    <xf numFmtId="4" fontId="12" fillId="0" borderId="8" xfId="3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 wrapText="1"/>
    </xf>
    <xf numFmtId="4" fontId="17" fillId="0" borderId="9" xfId="0" applyNumberFormat="1" applyFont="1" applyFill="1" applyBorder="1" applyAlignment="1">
      <alignment horizontal="center" vertical="center"/>
    </xf>
    <xf numFmtId="3" fontId="17" fillId="0" borderId="9" xfId="0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/>
    <xf numFmtId="0" fontId="15" fillId="4" borderId="14" xfId="22" applyFont="1" applyFill="1" applyBorder="1" applyAlignment="1">
      <alignment vertical="center"/>
    </xf>
    <xf numFmtId="4" fontId="14" fillId="2" borderId="2" xfId="22" applyNumberFormat="1" applyFont="1" applyFill="1" applyBorder="1" applyAlignment="1">
      <alignment horizontal="right" vertical="center"/>
    </xf>
    <xf numFmtId="0" fontId="14" fillId="0" borderId="0" xfId="22" applyFont="1" applyFill="1" applyAlignment="1">
      <alignment horizontal="right" vertical="center" wrapText="1"/>
    </xf>
    <xf numFmtId="0" fontId="14" fillId="0" borderId="2" xfId="22" applyFont="1" applyFill="1" applyBorder="1" applyAlignment="1">
      <alignment horizontal="center" vertical="center" textRotation="90" wrapText="1"/>
    </xf>
    <xf numFmtId="0" fontId="14" fillId="0" borderId="2" xfId="22" applyFont="1" applyFill="1" applyBorder="1" applyAlignment="1">
      <alignment horizontal="center" vertical="center" wrapText="1"/>
    </xf>
    <xf numFmtId="0" fontId="18" fillId="2" borderId="2" xfId="3" applyFont="1" applyFill="1" applyBorder="1" applyAlignment="1">
      <alignment horizontal="center" vertical="center" wrapText="1"/>
    </xf>
    <xf numFmtId="3" fontId="14" fillId="2" borderId="2" xfId="22" applyNumberFormat="1" applyFont="1" applyFill="1" applyBorder="1" applyAlignment="1">
      <alignment horizontal="right" vertical="center"/>
    </xf>
    <xf numFmtId="0" fontId="14" fillId="2" borderId="2" xfId="22" applyFont="1" applyFill="1" applyBorder="1" applyAlignment="1">
      <alignment horizontal="center" vertical="center"/>
    </xf>
    <xf numFmtId="1" fontId="14" fillId="2" borderId="2" xfId="22" applyNumberFormat="1" applyFont="1" applyFill="1" applyBorder="1" applyAlignment="1">
      <alignment horizontal="right" vertical="center"/>
    </xf>
    <xf numFmtId="4" fontId="12" fillId="2" borderId="8" xfId="0" applyNumberFormat="1" applyFont="1" applyFill="1" applyBorder="1" applyAlignment="1">
      <alignment horizontal="center" vertical="center"/>
    </xf>
    <xf numFmtId="3" fontId="12" fillId="2" borderId="8" xfId="0" applyNumberFormat="1" applyFont="1" applyFill="1" applyBorder="1" applyAlignment="1">
      <alignment horizontal="center" vertical="center"/>
    </xf>
    <xf numFmtId="0" fontId="17" fillId="0" borderId="0" xfId="1" applyFont="1"/>
    <xf numFmtId="0" fontId="14" fillId="0" borderId="0" xfId="22" applyFont="1" applyFill="1" applyAlignment="1">
      <alignment horizontal="right" vertical="center" wrapText="1"/>
    </xf>
    <xf numFmtId="4" fontId="14" fillId="0" borderId="2" xfId="22" applyNumberFormat="1" applyFont="1" applyFill="1" applyBorder="1" applyAlignment="1">
      <alignment horizontal="right" vertical="center"/>
    </xf>
    <xf numFmtId="3" fontId="14" fillId="0" borderId="2" xfId="22" applyNumberFormat="1" applyFont="1" applyFill="1" applyBorder="1" applyAlignment="1">
      <alignment horizontal="right" vertical="center"/>
    </xf>
    <xf numFmtId="1" fontId="14" fillId="0" borderId="2" xfId="22" applyNumberFormat="1" applyFont="1" applyFill="1" applyBorder="1" applyAlignment="1">
      <alignment horizontal="right" vertical="center"/>
    </xf>
    <xf numFmtId="0" fontId="28" fillId="0" borderId="2" xfId="22" applyFont="1" applyFill="1" applyBorder="1" applyAlignment="1">
      <alignment horizontal="center" vertical="center"/>
    </xf>
    <xf numFmtId="0" fontId="14" fillId="0" borderId="2" xfId="3" applyFont="1" applyFill="1" applyBorder="1" applyAlignment="1">
      <alignment horizontal="left" vertical="center" wrapText="1"/>
    </xf>
    <xf numFmtId="49" fontId="14" fillId="0" borderId="2" xfId="22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wrapText="1"/>
    </xf>
    <xf numFmtId="1" fontId="17" fillId="0" borderId="2" xfId="0" applyNumberFormat="1" applyFont="1" applyFill="1" applyBorder="1" applyAlignment="1">
      <alignment horizontal="center"/>
    </xf>
    <xf numFmtId="4" fontId="14" fillId="0" borderId="20" xfId="22" applyNumberFormat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3" applyFont="1" applyFill="1" applyBorder="1" applyAlignment="1">
      <alignment horizontal="center" vertical="center" wrapText="1"/>
    </xf>
    <xf numFmtId="0" fontId="18" fillId="0" borderId="2" xfId="3" applyFont="1" applyFill="1" applyBorder="1" applyAlignment="1">
      <alignment horizontal="center" vertical="center"/>
    </xf>
    <xf numFmtId="1" fontId="18" fillId="0" borderId="2" xfId="2" applyNumberFormat="1" applyFont="1" applyFill="1" applyBorder="1" applyAlignment="1">
      <alignment horizontal="center" vertical="center"/>
    </xf>
    <xf numFmtId="4" fontId="18" fillId="0" borderId="2" xfId="2" applyNumberFormat="1" applyFont="1" applyFill="1" applyBorder="1" applyAlignment="1">
      <alignment horizontal="center" vertical="center"/>
    </xf>
    <xf numFmtId="3" fontId="18" fillId="0" borderId="2" xfId="2" applyNumberFormat="1" applyFont="1" applyFill="1" applyBorder="1" applyAlignment="1">
      <alignment horizontal="center" vertical="center"/>
    </xf>
    <xf numFmtId="1" fontId="18" fillId="0" borderId="2" xfId="2" applyNumberFormat="1" applyFont="1" applyFill="1" applyBorder="1" applyAlignment="1">
      <alignment horizontal="center"/>
    </xf>
    <xf numFmtId="0" fontId="18" fillId="0" borderId="2" xfId="3" applyFont="1" applyFill="1" applyBorder="1" applyAlignment="1">
      <alignment horizontal="center"/>
    </xf>
    <xf numFmtId="4" fontId="18" fillId="0" borderId="2" xfId="2" applyNumberFormat="1" applyFont="1" applyFill="1" applyBorder="1" applyAlignment="1">
      <alignment horizontal="center"/>
    </xf>
    <xf numFmtId="3" fontId="18" fillId="0" borderId="2" xfId="2" applyNumberFormat="1" applyFont="1" applyFill="1" applyBorder="1" applyAlignment="1">
      <alignment horizontal="center"/>
    </xf>
    <xf numFmtId="1" fontId="18" fillId="0" borderId="2" xfId="0" applyNumberFormat="1" applyFont="1" applyFill="1" applyBorder="1" applyAlignment="1">
      <alignment horizontal="center" vertical="center"/>
    </xf>
    <xf numFmtId="4" fontId="18" fillId="0" borderId="2" xfId="2" applyNumberFormat="1" applyFont="1" applyBorder="1" applyAlignment="1">
      <alignment horizontal="center"/>
    </xf>
    <xf numFmtId="3" fontId="18" fillId="0" borderId="2" xfId="2" applyNumberFormat="1" applyFont="1" applyBorder="1" applyAlignment="1">
      <alignment horizontal="center"/>
    </xf>
    <xf numFmtId="49" fontId="18" fillId="0" borderId="2" xfId="2" applyNumberFormat="1" applyFon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 vertical="center"/>
    </xf>
    <xf numFmtId="4" fontId="18" fillId="2" borderId="2" xfId="2" applyNumberFormat="1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0" fontId="14" fillId="0" borderId="0" xfId="22" applyFont="1" applyFill="1" applyBorder="1"/>
    <xf numFmtId="0" fontId="14" fillId="0" borderId="21" xfId="22" applyFont="1" applyFill="1" applyBorder="1" applyAlignment="1">
      <alignment horizontal="center" vertical="center"/>
    </xf>
    <xf numFmtId="4" fontId="14" fillId="0" borderId="22" xfId="22" applyNumberFormat="1" applyFont="1" applyFill="1" applyBorder="1" applyAlignment="1">
      <alignment horizontal="right" vertical="center"/>
    </xf>
    <xf numFmtId="0" fontId="14" fillId="2" borderId="2" xfId="22" applyFont="1" applyFill="1" applyBorder="1" applyAlignment="1">
      <alignment horizontal="left" vertical="center"/>
    </xf>
    <xf numFmtId="0" fontId="14" fillId="0" borderId="23" xfId="22" applyFont="1" applyFill="1" applyBorder="1" applyAlignment="1">
      <alignment horizontal="center" vertical="center"/>
    </xf>
    <xf numFmtId="0" fontId="29" fillId="0" borderId="2" xfId="22" applyFont="1" applyFill="1" applyBorder="1" applyAlignment="1">
      <alignment horizontal="center" vertical="justify"/>
    </xf>
    <xf numFmtId="49" fontId="14" fillId="2" borderId="2" xfId="22" applyNumberFormat="1" applyFont="1" applyFill="1" applyBorder="1" applyAlignment="1">
      <alignment horizontal="center" vertical="center"/>
    </xf>
    <xf numFmtId="0" fontId="29" fillId="2" borderId="2" xfId="22" applyFont="1" applyFill="1" applyBorder="1" applyAlignment="1">
      <alignment horizontal="center" vertical="justify"/>
    </xf>
    <xf numFmtId="0" fontId="14" fillId="2" borderId="0" xfId="22" applyFont="1" applyFill="1" applyBorder="1"/>
    <xf numFmtId="0" fontId="14" fillId="0" borderId="24" xfId="22" applyFont="1" applyFill="1" applyBorder="1" applyAlignment="1">
      <alignment horizontal="center" vertical="center"/>
    </xf>
    <xf numFmtId="4" fontId="14" fillId="0" borderId="25" xfId="22" applyNumberFormat="1" applyFont="1" applyFill="1" applyBorder="1" applyAlignment="1">
      <alignment horizontal="right" vertical="center"/>
    </xf>
    <xf numFmtId="0" fontId="14" fillId="0" borderId="9" xfId="22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 wrapText="1"/>
    </xf>
    <xf numFmtId="0" fontId="14" fillId="0" borderId="9" xfId="22" applyFont="1" applyFill="1" applyBorder="1" applyAlignment="1">
      <alignment horizontal="left" vertical="center"/>
    </xf>
    <xf numFmtId="0" fontId="14" fillId="2" borderId="9" xfId="22" applyFont="1" applyFill="1" applyBorder="1" applyAlignment="1">
      <alignment horizontal="left" vertical="center"/>
    </xf>
    <xf numFmtId="4" fontId="14" fillId="0" borderId="9" xfId="22" applyNumberFormat="1" applyFont="1" applyFill="1" applyBorder="1" applyAlignment="1">
      <alignment horizontal="right" vertical="center"/>
    </xf>
    <xf numFmtId="0" fontId="14" fillId="0" borderId="2" xfId="22" applyFont="1" applyFill="1" applyBorder="1" applyAlignment="1">
      <alignment horizontal="left" vertical="center"/>
    </xf>
    <xf numFmtId="4" fontId="28" fillId="0" borderId="2" xfId="22" applyNumberFormat="1" applyFont="1" applyFill="1" applyBorder="1" applyAlignment="1">
      <alignment horizontal="right" vertical="justify"/>
    </xf>
    <xf numFmtId="0" fontId="14" fillId="0" borderId="2" xfId="22" applyFont="1" applyFill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0" fillId="2" borderId="2" xfId="0" applyFont="1" applyFill="1" applyBorder="1" applyAlignment="1">
      <alignment horizontal="left" vertical="center"/>
    </xf>
    <xf numFmtId="0" fontId="14" fillId="2" borderId="24" xfId="22" applyFont="1" applyFill="1" applyBorder="1" applyAlignment="1">
      <alignment horizontal="center" vertical="center"/>
    </xf>
    <xf numFmtId="4" fontId="14" fillId="2" borderId="25" xfId="22" applyNumberFormat="1" applyFont="1" applyFill="1" applyBorder="1" applyAlignment="1">
      <alignment horizontal="right" vertical="center"/>
    </xf>
    <xf numFmtId="0" fontId="27" fillId="2" borderId="2" xfId="0" applyFont="1" applyFill="1" applyBorder="1"/>
    <xf numFmtId="0" fontId="14" fillId="0" borderId="24" xfId="22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textRotation="90" wrapText="1"/>
    </xf>
    <xf numFmtId="0" fontId="14" fillId="0" borderId="2" xfId="22" applyFont="1" applyFill="1" applyBorder="1" applyAlignment="1">
      <alignment horizontal="left" vertical="center"/>
    </xf>
    <xf numFmtId="49" fontId="14" fillId="2" borderId="9" xfId="22" applyNumberFormat="1" applyFont="1" applyFill="1" applyBorder="1" applyAlignment="1">
      <alignment horizontal="center" vertical="center"/>
    </xf>
    <xf numFmtId="0" fontId="29" fillId="2" borderId="9" xfId="22" applyFont="1" applyFill="1" applyBorder="1" applyAlignment="1">
      <alignment horizontal="center" vertical="justify"/>
    </xf>
    <xf numFmtId="0" fontId="14" fillId="2" borderId="18" xfId="22" applyFont="1" applyFill="1" applyBorder="1" applyAlignment="1">
      <alignment horizontal="center" vertical="center"/>
    </xf>
    <xf numFmtId="4" fontId="14" fillId="2" borderId="11" xfId="22" applyNumberFormat="1" applyFont="1" applyFill="1" applyBorder="1" applyAlignment="1">
      <alignment horizontal="right" vertical="center"/>
    </xf>
    <xf numFmtId="4" fontId="14" fillId="2" borderId="19" xfId="22" applyNumberFormat="1" applyFont="1" applyFill="1" applyBorder="1" applyAlignment="1">
      <alignment horizontal="right" vertical="center"/>
    </xf>
    <xf numFmtId="4" fontId="14" fillId="2" borderId="9" xfId="22" applyNumberFormat="1" applyFont="1" applyFill="1" applyBorder="1" applyAlignment="1">
      <alignment horizontal="right" vertical="center"/>
    </xf>
    <xf numFmtId="3" fontId="14" fillId="2" borderId="9" xfId="22" applyNumberFormat="1" applyFont="1" applyFill="1" applyBorder="1" applyAlignment="1">
      <alignment horizontal="right" vertical="center"/>
    </xf>
    <xf numFmtId="1" fontId="14" fillId="2" borderId="9" xfId="22" applyNumberFormat="1" applyFont="1" applyFill="1" applyBorder="1" applyAlignment="1">
      <alignment horizontal="right" vertical="center"/>
    </xf>
    <xf numFmtId="0" fontId="14" fillId="2" borderId="10" xfId="22" applyFont="1" applyFill="1" applyBorder="1"/>
    <xf numFmtId="4" fontId="12" fillId="2" borderId="8" xfId="3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/>
    </xf>
    <xf numFmtId="4" fontId="18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8" fillId="2" borderId="2" xfId="2" applyNumberFormat="1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4" fillId="2" borderId="9" xfId="22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left" vertical="center"/>
    </xf>
    <xf numFmtId="3" fontId="17" fillId="0" borderId="9" xfId="0" applyNumberFormat="1" applyFont="1" applyFill="1" applyBorder="1" applyAlignment="1">
      <alignment horizontal="left" vertical="center"/>
    </xf>
    <xf numFmtId="49" fontId="17" fillId="0" borderId="9" xfId="0" applyNumberFormat="1" applyFont="1" applyFill="1" applyBorder="1" applyAlignment="1">
      <alignment horizontal="left" vertical="center"/>
    </xf>
    <xf numFmtId="3" fontId="17" fillId="0" borderId="9" xfId="2" applyNumberFormat="1" applyFont="1" applyFill="1" applyBorder="1" applyAlignment="1">
      <alignment horizontal="left" vertical="center" indent="1"/>
    </xf>
    <xf numFmtId="0" fontId="12" fillId="0" borderId="10" xfId="0" applyFont="1" applyBorder="1" applyAlignment="1">
      <alignment horizontal="left"/>
    </xf>
    <xf numFmtId="4" fontId="12" fillId="2" borderId="2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/>
    </xf>
    <xf numFmtId="4" fontId="17" fillId="2" borderId="9" xfId="0" applyNumberFormat="1" applyFont="1" applyFill="1" applyBorder="1" applyAlignment="1">
      <alignment horizontal="center" vertical="center"/>
    </xf>
    <xf numFmtId="3" fontId="17" fillId="2" borderId="9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4" fontId="17" fillId="0" borderId="0" xfId="0" applyNumberFormat="1" applyFont="1" applyFill="1" applyBorder="1" applyAlignment="1">
      <alignment horizontal="left" vertical="center"/>
    </xf>
    <xf numFmtId="3" fontId="17" fillId="0" borderId="0" xfId="0" applyNumberFormat="1" applyFont="1" applyFill="1" applyBorder="1" applyAlignment="1">
      <alignment horizontal="left" vertical="center"/>
    </xf>
    <xf numFmtId="3" fontId="17" fillId="0" borderId="0" xfId="2" applyNumberFormat="1" applyFont="1" applyFill="1" applyBorder="1" applyAlignment="1">
      <alignment horizontal="left" vertical="center" indent="1"/>
    </xf>
    <xf numFmtId="49" fontId="17" fillId="0" borderId="0" xfId="0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14" fillId="0" borderId="0" xfId="22" applyFont="1" applyFill="1" applyBorder="1" applyAlignment="1">
      <alignment horizontal="center" vertical="center"/>
    </xf>
    <xf numFmtId="0" fontId="14" fillId="0" borderId="0" xfId="22" applyFont="1" applyFill="1" applyBorder="1" applyAlignment="1">
      <alignment horizontal="left" vertical="center"/>
    </xf>
    <xf numFmtId="0" fontId="28" fillId="0" borderId="0" xfId="22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4" fontId="15" fillId="0" borderId="26" xfId="0" applyNumberFormat="1" applyFont="1" applyFill="1" applyBorder="1" applyAlignment="1">
      <alignment horizontal="left" vertical="center"/>
    </xf>
    <xf numFmtId="3" fontId="15" fillId="0" borderId="26" xfId="0" applyNumberFormat="1" applyFont="1" applyFill="1" applyBorder="1" applyAlignment="1">
      <alignment horizontal="center" vertical="center"/>
    </xf>
    <xf numFmtId="3" fontId="15" fillId="0" borderId="26" xfId="0" applyNumberFormat="1" applyFont="1" applyFill="1" applyBorder="1" applyAlignment="1">
      <alignment horizontal="left" vertical="center"/>
    </xf>
    <xf numFmtId="49" fontId="15" fillId="0" borderId="26" xfId="0" applyNumberFormat="1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/>
    </xf>
    <xf numFmtId="0" fontId="26" fillId="0" borderId="0" xfId="22" applyFont="1" applyFill="1" applyBorder="1" applyAlignment="1">
      <alignment horizontal="left" vertical="center"/>
    </xf>
    <xf numFmtId="4" fontId="14" fillId="0" borderId="0" xfId="22" applyNumberFormat="1" applyFont="1" applyFill="1" applyBorder="1" applyAlignment="1">
      <alignment horizontal="right" vertical="center"/>
    </xf>
    <xf numFmtId="3" fontId="14" fillId="0" borderId="0" xfId="22" applyNumberFormat="1" applyFont="1" applyFill="1" applyBorder="1" applyAlignment="1">
      <alignment horizontal="right" vertical="center"/>
    </xf>
    <xf numFmtId="1" fontId="14" fillId="0" borderId="0" xfId="22" applyNumberFormat="1" applyFont="1" applyFill="1" applyBorder="1" applyAlignment="1">
      <alignment horizontal="right" vertical="center"/>
    </xf>
    <xf numFmtId="0" fontId="14" fillId="0" borderId="0" xfId="22" applyFont="1" applyFill="1" applyBorder="1" applyAlignment="1">
      <alignment horizontal="left" vertical="center" wrapText="1"/>
    </xf>
    <xf numFmtId="0" fontId="14" fillId="2" borderId="0" xfId="1" applyFont="1" applyFill="1" applyBorder="1" applyAlignment="1"/>
    <xf numFmtId="0" fontId="17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5" fillId="0" borderId="26" xfId="0" applyFont="1" applyFill="1" applyBorder="1" applyAlignment="1">
      <alignment horizontal="left" vertical="center"/>
    </xf>
    <xf numFmtId="0" fontId="15" fillId="0" borderId="26" xfId="0" applyFont="1" applyFill="1" applyBorder="1" applyAlignment="1">
      <alignment horizontal="left" vertical="center" wrapText="1"/>
    </xf>
    <xf numFmtId="4" fontId="15" fillId="0" borderId="26" xfId="0" applyNumberFormat="1" applyFont="1" applyFill="1" applyBorder="1" applyAlignment="1">
      <alignment horizontal="right" vertical="center"/>
    </xf>
    <xf numFmtId="3" fontId="15" fillId="0" borderId="26" xfId="0" applyNumberFormat="1" applyFont="1" applyFill="1" applyBorder="1" applyAlignment="1">
      <alignment horizontal="right" vertical="center"/>
    </xf>
    <xf numFmtId="4" fontId="15" fillId="0" borderId="26" xfId="0" applyNumberFormat="1" applyFont="1" applyFill="1" applyBorder="1" applyAlignment="1">
      <alignment horizontal="center" vertical="center"/>
    </xf>
    <xf numFmtId="1" fontId="15" fillId="0" borderId="26" xfId="0" applyNumberFormat="1" applyFont="1" applyFill="1" applyBorder="1" applyAlignment="1">
      <alignment horizontal="right" vertical="center"/>
    </xf>
    <xf numFmtId="2" fontId="15" fillId="0" borderId="26" xfId="0" applyNumberFormat="1" applyFont="1" applyFill="1" applyBorder="1" applyAlignment="1">
      <alignment horizontal="right" vertical="center"/>
    </xf>
    <xf numFmtId="4" fontId="15" fillId="0" borderId="26" xfId="0" applyNumberFormat="1" applyFont="1" applyFill="1" applyBorder="1" applyAlignment="1">
      <alignment vertical="center"/>
    </xf>
    <xf numFmtId="4" fontId="15" fillId="0" borderId="26" xfId="3" applyNumberFormat="1" applyFont="1" applyFill="1" applyBorder="1" applyAlignment="1">
      <alignment horizontal="right" vertical="center"/>
    </xf>
    <xf numFmtId="0" fontId="24" fillId="0" borderId="26" xfId="22" applyFont="1" applyFill="1" applyBorder="1"/>
    <xf numFmtId="0" fontId="17" fillId="0" borderId="9" xfId="2" applyFont="1" applyFill="1" applyBorder="1" applyAlignment="1">
      <alignment horizontal="left" vertical="center" wrapText="1"/>
    </xf>
    <xf numFmtId="4" fontId="17" fillId="0" borderId="9" xfId="2" applyNumberFormat="1" applyFont="1" applyFill="1" applyBorder="1" applyAlignment="1">
      <alignment horizontal="center" vertical="center"/>
    </xf>
    <xf numFmtId="3" fontId="17" fillId="0" borderId="9" xfId="2" applyNumberFormat="1" applyFont="1" applyFill="1" applyBorder="1" applyAlignment="1">
      <alignment horizontal="center" vertical="center"/>
    </xf>
    <xf numFmtId="0" fontId="17" fillId="0" borderId="9" xfId="3" applyFont="1" applyBorder="1" applyAlignment="1">
      <alignment horizontal="center" vertical="center"/>
    </xf>
    <xf numFmtId="3" fontId="17" fillId="0" borderId="9" xfId="3" applyNumberFormat="1" applyFont="1" applyFill="1" applyBorder="1" applyAlignment="1">
      <alignment horizontal="center" vertical="center"/>
    </xf>
    <xf numFmtId="4" fontId="17" fillId="0" borderId="9" xfId="3" applyNumberFormat="1" applyFont="1" applyBorder="1" applyAlignment="1">
      <alignment horizontal="center" vertical="center"/>
    </xf>
    <xf numFmtId="4" fontId="17" fillId="0" borderId="9" xfId="3" applyNumberFormat="1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right" vertical="center" wrapText="1"/>
    </xf>
    <xf numFmtId="0" fontId="17" fillId="0" borderId="0" xfId="1" applyFont="1" applyFill="1" applyBorder="1" applyAlignment="1">
      <alignment horizontal="right" vertical="center" wrapText="1"/>
    </xf>
    <xf numFmtId="0" fontId="10" fillId="0" borderId="2" xfId="1" applyFont="1" applyFill="1" applyBorder="1" applyAlignment="1">
      <alignment horizontal="center" vertical="center" textRotation="90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textRotation="90"/>
    </xf>
    <xf numFmtId="0" fontId="12" fillId="0" borderId="1" xfId="1" applyFont="1" applyFill="1" applyBorder="1" applyAlignment="1">
      <alignment horizontal="center" vertical="top" wrapText="1"/>
    </xf>
    <xf numFmtId="0" fontId="10" fillId="0" borderId="2" xfId="1" applyFont="1" applyFill="1" applyBorder="1" applyAlignment="1">
      <alignment horizontal="center" vertical="center"/>
    </xf>
    <xf numFmtId="3" fontId="10" fillId="0" borderId="2" xfId="1" applyNumberFormat="1" applyFont="1" applyFill="1" applyBorder="1" applyAlignment="1">
      <alignment horizontal="center" vertical="center" textRotation="90" wrapText="1"/>
    </xf>
    <xf numFmtId="0" fontId="14" fillId="0" borderId="2" xfId="22" applyFont="1" applyFill="1" applyBorder="1" applyAlignment="1">
      <alignment horizontal="center" vertical="center" textRotation="90" wrapText="1"/>
    </xf>
    <xf numFmtId="0" fontId="14" fillId="0" borderId="0" xfId="22" applyFont="1" applyFill="1" applyAlignment="1">
      <alignment horizontal="right" vertical="center" wrapText="1"/>
    </xf>
    <xf numFmtId="0" fontId="15" fillId="0" borderId="1" xfId="22" applyFont="1" applyFill="1" applyBorder="1" applyAlignment="1">
      <alignment horizontal="center" vertical="center" wrapText="1"/>
    </xf>
    <xf numFmtId="0" fontId="15" fillId="0" borderId="13" xfId="22" applyFont="1" applyFill="1" applyBorder="1" applyAlignment="1">
      <alignment horizontal="center" vertical="center" wrapText="1"/>
    </xf>
    <xf numFmtId="0" fontId="14" fillId="0" borderId="2" xfId="22" applyFont="1" applyFill="1" applyBorder="1" applyAlignment="1">
      <alignment horizontal="center" vertical="center" wrapText="1"/>
    </xf>
    <xf numFmtId="0" fontId="14" fillId="0" borderId="2" xfId="22" applyFont="1" applyFill="1" applyBorder="1" applyAlignment="1">
      <alignment horizontal="left" vertical="center"/>
    </xf>
    <xf numFmtId="0" fontId="14" fillId="0" borderId="15" xfId="22" applyFont="1" applyFill="1" applyBorder="1" applyAlignment="1">
      <alignment horizontal="center" vertical="center" textRotation="90" wrapText="1"/>
    </xf>
    <xf numFmtId="0" fontId="14" fillId="0" borderId="16" xfId="22" applyFont="1" applyFill="1" applyBorder="1" applyAlignment="1">
      <alignment horizontal="center" vertical="center" textRotation="90" wrapText="1"/>
    </xf>
    <xf numFmtId="0" fontId="14" fillId="0" borderId="12" xfId="22" applyFont="1" applyFill="1" applyBorder="1" applyAlignment="1">
      <alignment horizontal="center" vertical="center" textRotation="90" wrapText="1"/>
    </xf>
    <xf numFmtId="0" fontId="14" fillId="0" borderId="17" xfId="22" applyFont="1" applyFill="1" applyBorder="1" applyAlignment="1">
      <alignment horizontal="center" vertical="center" textRotation="90" wrapText="1"/>
    </xf>
    <xf numFmtId="0" fontId="20" fillId="0" borderId="0" xfId="1" applyFont="1" applyFill="1" applyAlignment="1">
      <alignment horizontal="righ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3" fillId="0" borderId="2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 vertical="center" wrapText="1"/>
    </xf>
  </cellXfs>
  <cellStyles count="29">
    <cellStyle name="Excel Built-in Normal" xfId="4"/>
    <cellStyle name="Excel Built-in Normal 2" xfId="2"/>
    <cellStyle name="TableStyleLight1" xfId="5"/>
    <cellStyle name="Обычный" xfId="0" builtinId="0"/>
    <cellStyle name="Обычный 2" xfId="1"/>
    <cellStyle name="Обычный 2 2" xfId="6"/>
    <cellStyle name="Обычный 2 2 2" xfId="27"/>
    <cellStyle name="Обычный 2 3" xfId="3"/>
    <cellStyle name="Обычный 2 4" xfId="22"/>
    <cellStyle name="Обычный 2 4 2" xfId="24"/>
    <cellStyle name="Обычный 2 4 2 3" xfId="28"/>
    <cellStyle name="Обычный 2 5" xfId="23"/>
    <cellStyle name="Обычный 2 5 3" xfId="25"/>
    <cellStyle name="Обычный 2 8" xfId="26"/>
    <cellStyle name="Обычный 3" xfId="7"/>
    <cellStyle name="Обычный 3 2" xfId="8"/>
    <cellStyle name="Обычный 3 3" xfId="9"/>
    <cellStyle name="Обычный 4" xfId="10"/>
    <cellStyle name="Обычный 4 2" xfId="11"/>
    <cellStyle name="Обычный 4 3" xfId="12"/>
    <cellStyle name="Обычный 5" xfId="13"/>
    <cellStyle name="Обычный 6" xfId="14"/>
    <cellStyle name="Обычный 6 2" xfId="15"/>
    <cellStyle name="Обычный 6 3" xfId="16"/>
    <cellStyle name="Обычный 7" xfId="17"/>
    <cellStyle name="Обычный 7 2" xfId="18"/>
    <cellStyle name="Обычный 7 3" xfId="19"/>
    <cellStyle name="Обычный 8" xfId="20"/>
    <cellStyle name="Обычный 9" xfId="21"/>
  </cellStyles>
  <dxfs count="16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2;&#1073;&#1086;&#1095;&#1072;&#1103;%20&#1087;&#1072;&#1087;&#1082;&#1072;\&#1056;&#1077;&#1075;.%20&#1092;&#1086;&#1085;&#1076;\&#1055;&#1088;&#1086;&#1075;&#1088;&#1072;&#1084;&#1084;&#1072;%20&#1087;&#1086;%20&#1082;&#1072;&#1087;.%20&#1088;&#1077;&#1084;&#1086;&#1085;&#1090;&#1091;\&#1050;&#1088;&#1072;&#1090;&#1082;&#1086;&#1089;&#1088;&#1086;&#1095;&#1085;&#1099;&#1077;%20&#1087;&#1083;&#1072;&#1085;&#1099;\&#1057;&#1074;&#1077;&#1088;&#1082;&#1072;%20&#1082;&#1088;&#1072;&#1090;&#1082;&#1086;&#1089;&#1088;&#1086;&#1095;&#1085;&#1099;&#1093;%20&#1087;&#1083;&#1072;&#1085;&#1086;&#1074;%20&#1089;%20&#1088;&#1077;&#1075;%20&#1087;&#1088;&#1086;&#1075;&#1088;&#1072;&#1084;&#1084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МКД 2014-2015"/>
      <sheetName val="виды ремонта 2014-2015"/>
      <sheetName val="Сверка 2014-2015"/>
      <sheetName val="перечень МКД 2015-2016"/>
      <sheetName val="виды ремонта 2015-2016"/>
      <sheetName val="Сверка 2015-2016"/>
      <sheetName val="перечень МКД 2016-2017"/>
      <sheetName val="виды ремонта 2016-2017"/>
      <sheetName val="Сверка 2016-2017"/>
      <sheetName val="перечень МКД 2018"/>
      <sheetName val="виды ремонта 2018"/>
      <sheetName val="Сверка 2018"/>
      <sheetName val="перечень МКД 2019"/>
      <sheetName val="виды ремонта 2019"/>
      <sheetName val="Сверка 2019"/>
      <sheetName val="Программа"/>
      <sheetName val="Удаленные дома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AF48"/>
  <sheetViews>
    <sheetView tabSelected="1" view="pageBreakPreview" zoomScale="85" zoomScaleNormal="70" zoomScaleSheetLayoutView="85" workbookViewId="0">
      <selection activeCell="Y6" sqref="Y6:Y9"/>
    </sheetView>
  </sheetViews>
  <sheetFormatPr defaultColWidth="9.140625" defaultRowHeight="15" x14ac:dyDescent="0.25"/>
  <cols>
    <col min="1" max="1" width="5" style="2" customWidth="1"/>
    <col min="2" max="2" width="9.42578125" style="11" customWidth="1"/>
    <col min="3" max="3" width="16" style="11" customWidth="1"/>
    <col min="4" max="4" width="14.140625" style="11" customWidth="1"/>
    <col min="5" max="5" width="18.85546875" style="11" customWidth="1"/>
    <col min="6" max="6" width="6.42578125" style="3" customWidth="1"/>
    <col min="7" max="7" width="5.42578125" style="3" customWidth="1"/>
    <col min="8" max="8" width="4.42578125" style="9" customWidth="1"/>
    <col min="9" max="9" width="7.28515625" style="3" customWidth="1"/>
    <col min="10" max="10" width="6.5703125" style="10" customWidth="1"/>
    <col min="11" max="11" width="17.85546875" style="12" customWidth="1"/>
    <col min="12" max="13" width="5.7109375" style="7" customWidth="1"/>
    <col min="14" max="14" width="13.42578125" style="5" customWidth="1"/>
    <col min="15" max="15" width="14.5703125" style="5" customWidth="1"/>
    <col min="16" max="16" width="14.28515625" style="5" customWidth="1"/>
    <col min="17" max="17" width="9.85546875" style="8" customWidth="1"/>
    <col min="18" max="18" width="17.85546875" style="5" customWidth="1"/>
    <col min="19" max="19" width="10.140625" style="5" customWidth="1"/>
    <col min="20" max="21" width="8.85546875" style="5" customWidth="1"/>
    <col min="22" max="22" width="17.7109375" style="5" customWidth="1"/>
    <col min="23" max="23" width="11.5703125" style="5" customWidth="1"/>
    <col min="24" max="24" width="10.28515625" style="5" customWidth="1"/>
    <col min="25" max="25" width="9.42578125" style="7" customWidth="1"/>
    <col min="26" max="31" width="9.140625" style="5"/>
    <col min="32" max="32" width="16.140625" style="5" customWidth="1"/>
    <col min="33" max="16384" width="9.140625" style="5"/>
  </cols>
  <sheetData>
    <row r="1" spans="1:32" ht="15" customHeight="1" x14ac:dyDescent="0.25"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243"/>
      <c r="T1" s="243"/>
      <c r="U1" s="243"/>
      <c r="V1" s="243"/>
      <c r="W1" s="243"/>
      <c r="X1" s="243"/>
      <c r="Y1" s="243"/>
    </row>
    <row r="2" spans="1:32" ht="31.15" customHeight="1" x14ac:dyDescent="0.25"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9"/>
      <c r="T2" s="39"/>
      <c r="U2" s="39"/>
      <c r="V2" s="243" t="s">
        <v>86</v>
      </c>
      <c r="W2" s="243"/>
      <c r="X2" s="243"/>
      <c r="Y2" s="243"/>
    </row>
    <row r="3" spans="1:32" ht="31.15" customHeight="1" x14ac:dyDescent="0.25"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39"/>
      <c r="T3" s="39"/>
      <c r="U3" s="39"/>
      <c r="V3" s="244" t="s">
        <v>128</v>
      </c>
      <c r="W3" s="243"/>
      <c r="X3" s="243"/>
      <c r="Y3" s="243"/>
    </row>
    <row r="4" spans="1:32" ht="27.6" customHeight="1" x14ac:dyDescent="0.25"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39"/>
      <c r="T4" s="39"/>
      <c r="U4" s="39"/>
      <c r="V4" s="39"/>
      <c r="W4" s="39"/>
      <c r="X4" s="39"/>
      <c r="Y4" s="39"/>
    </row>
    <row r="5" spans="1:32" ht="24.95" customHeight="1" x14ac:dyDescent="0.25">
      <c r="A5" s="248" t="s">
        <v>122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</row>
    <row r="6" spans="1:32" ht="30" customHeight="1" x14ac:dyDescent="0.25">
      <c r="A6" s="246" t="s">
        <v>0</v>
      </c>
      <c r="B6" s="246" t="s">
        <v>1</v>
      </c>
      <c r="C6" s="246"/>
      <c r="D6" s="246"/>
      <c r="E6" s="246"/>
      <c r="F6" s="246"/>
      <c r="G6" s="246"/>
      <c r="H6" s="246"/>
      <c r="I6" s="249" t="s">
        <v>2</v>
      </c>
      <c r="J6" s="249"/>
      <c r="K6" s="245" t="s">
        <v>3</v>
      </c>
      <c r="L6" s="247" t="s">
        <v>4</v>
      </c>
      <c r="M6" s="247" t="s">
        <v>5</v>
      </c>
      <c r="N6" s="245" t="s">
        <v>6</v>
      </c>
      <c r="O6" s="246" t="s">
        <v>7</v>
      </c>
      <c r="P6" s="246"/>
      <c r="Q6" s="250" t="s">
        <v>8</v>
      </c>
      <c r="R6" s="246" t="s">
        <v>9</v>
      </c>
      <c r="S6" s="246"/>
      <c r="T6" s="246"/>
      <c r="U6" s="246"/>
      <c r="V6" s="246"/>
      <c r="W6" s="245" t="s">
        <v>10</v>
      </c>
      <c r="X6" s="245" t="s">
        <v>11</v>
      </c>
      <c r="Y6" s="245" t="s">
        <v>12</v>
      </c>
    </row>
    <row r="7" spans="1:32" ht="15" customHeight="1" x14ac:dyDescent="0.25">
      <c r="A7" s="246"/>
      <c r="B7" s="245" t="s">
        <v>13</v>
      </c>
      <c r="C7" s="245" t="s">
        <v>14</v>
      </c>
      <c r="D7" s="245" t="s">
        <v>15</v>
      </c>
      <c r="E7" s="245" t="s">
        <v>16</v>
      </c>
      <c r="F7" s="245" t="s">
        <v>17</v>
      </c>
      <c r="G7" s="245" t="s">
        <v>18</v>
      </c>
      <c r="H7" s="245" t="s">
        <v>19</v>
      </c>
      <c r="I7" s="245" t="s">
        <v>20</v>
      </c>
      <c r="J7" s="245" t="s">
        <v>21</v>
      </c>
      <c r="K7" s="245"/>
      <c r="L7" s="247"/>
      <c r="M7" s="247"/>
      <c r="N7" s="245"/>
      <c r="O7" s="245" t="s">
        <v>22</v>
      </c>
      <c r="P7" s="245" t="s">
        <v>23</v>
      </c>
      <c r="Q7" s="250"/>
      <c r="R7" s="245" t="s">
        <v>22</v>
      </c>
      <c r="S7" s="246" t="s">
        <v>24</v>
      </c>
      <c r="T7" s="246"/>
      <c r="U7" s="246"/>
      <c r="V7" s="246"/>
      <c r="W7" s="245"/>
      <c r="X7" s="245"/>
      <c r="Y7" s="245"/>
    </row>
    <row r="8" spans="1:32" ht="137.25" customHeight="1" x14ac:dyDescent="0.25">
      <c r="A8" s="246"/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7"/>
      <c r="M8" s="247"/>
      <c r="N8" s="245"/>
      <c r="O8" s="245"/>
      <c r="P8" s="245"/>
      <c r="Q8" s="250"/>
      <c r="R8" s="245"/>
      <c r="S8" s="159" t="s">
        <v>25</v>
      </c>
      <c r="T8" s="40" t="s">
        <v>26</v>
      </c>
      <c r="U8" s="40" t="s">
        <v>27</v>
      </c>
      <c r="V8" s="40" t="s">
        <v>28</v>
      </c>
      <c r="W8" s="245"/>
      <c r="X8" s="245"/>
      <c r="Y8" s="245"/>
    </row>
    <row r="9" spans="1:32" ht="15.75" customHeight="1" x14ac:dyDescent="0.25">
      <c r="A9" s="246"/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7"/>
      <c r="M9" s="247"/>
      <c r="N9" s="41" t="s">
        <v>29</v>
      </c>
      <c r="O9" s="41" t="s">
        <v>29</v>
      </c>
      <c r="P9" s="41" t="s">
        <v>29</v>
      </c>
      <c r="Q9" s="1" t="s">
        <v>30</v>
      </c>
      <c r="R9" s="41" t="s">
        <v>31</v>
      </c>
      <c r="S9" s="41" t="s">
        <v>31</v>
      </c>
      <c r="T9" s="41" t="s">
        <v>31</v>
      </c>
      <c r="U9" s="41" t="s">
        <v>31</v>
      </c>
      <c r="V9" s="41" t="s">
        <v>31</v>
      </c>
      <c r="W9" s="41" t="s">
        <v>32</v>
      </c>
      <c r="X9" s="41" t="s">
        <v>32</v>
      </c>
      <c r="Y9" s="245"/>
    </row>
    <row r="10" spans="1:32" x14ac:dyDescent="0.25">
      <c r="A10" s="42">
        <v>1</v>
      </c>
      <c r="B10" s="41">
        <v>2</v>
      </c>
      <c r="C10" s="41">
        <v>3</v>
      </c>
      <c r="D10" s="41">
        <v>4</v>
      </c>
      <c r="E10" s="41">
        <v>5</v>
      </c>
      <c r="F10" s="42">
        <v>6</v>
      </c>
      <c r="G10" s="42">
        <v>7</v>
      </c>
      <c r="H10" s="42">
        <v>8</v>
      </c>
      <c r="I10" s="42">
        <v>9</v>
      </c>
      <c r="J10" s="42">
        <v>10</v>
      </c>
      <c r="K10" s="41">
        <v>11</v>
      </c>
      <c r="L10" s="42">
        <v>12</v>
      </c>
      <c r="M10" s="42">
        <v>13</v>
      </c>
      <c r="N10" s="42">
        <v>14</v>
      </c>
      <c r="O10" s="42">
        <v>15</v>
      </c>
      <c r="P10" s="42">
        <v>16</v>
      </c>
      <c r="Q10" s="6">
        <v>17</v>
      </c>
      <c r="R10" s="42">
        <v>18</v>
      </c>
      <c r="S10" s="42">
        <v>19</v>
      </c>
      <c r="T10" s="42">
        <v>20</v>
      </c>
      <c r="U10" s="42">
        <v>21</v>
      </c>
      <c r="V10" s="42">
        <v>22</v>
      </c>
      <c r="W10" s="42">
        <v>23</v>
      </c>
      <c r="X10" s="42">
        <v>24</v>
      </c>
      <c r="Y10" s="42">
        <v>25</v>
      </c>
    </row>
    <row r="11" spans="1:32" s="61" customFormat="1" ht="19.7" customHeight="1" x14ac:dyDescent="0.25">
      <c r="A11" s="57" t="s">
        <v>110</v>
      </c>
      <c r="B11" s="58"/>
      <c r="C11" s="58"/>
      <c r="D11" s="58"/>
      <c r="E11" s="58"/>
      <c r="F11" s="59"/>
      <c r="G11" s="59"/>
      <c r="H11" s="59"/>
      <c r="I11" s="59"/>
      <c r="J11" s="59"/>
      <c r="K11" s="58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60"/>
    </row>
    <row r="12" spans="1:32" s="56" customFormat="1" ht="19.149999999999999" customHeight="1" x14ac:dyDescent="0.25">
      <c r="A12" s="51">
        <v>1</v>
      </c>
      <c r="B12" s="25" t="s">
        <v>69</v>
      </c>
      <c r="C12" s="25" t="s">
        <v>70</v>
      </c>
      <c r="D12" s="25" t="s">
        <v>76</v>
      </c>
      <c r="E12" s="137" t="s">
        <v>77</v>
      </c>
      <c r="F12" s="21">
        <v>6</v>
      </c>
      <c r="G12" s="139"/>
      <c r="H12" s="138"/>
      <c r="I12" s="175">
        <v>1989</v>
      </c>
      <c r="J12" s="175"/>
      <c r="K12" s="124" t="s">
        <v>120</v>
      </c>
      <c r="L12" s="176">
        <v>5</v>
      </c>
      <c r="M12" s="26">
        <v>6</v>
      </c>
      <c r="N12" s="131">
        <v>4470.3</v>
      </c>
      <c r="O12" s="131">
        <v>4470.3</v>
      </c>
      <c r="P12" s="131">
        <v>4470.3</v>
      </c>
      <c r="Q12" s="51">
        <v>207</v>
      </c>
      <c r="R12" s="52">
        <f>S12+T12+U12+V12</f>
        <v>8527740</v>
      </c>
      <c r="S12" s="52">
        <v>0</v>
      </c>
      <c r="T12" s="52">
        <v>0</v>
      </c>
      <c r="U12" s="52">
        <v>0</v>
      </c>
      <c r="V12" s="52">
        <v>8527740</v>
      </c>
      <c r="W12" s="52">
        <f>R12/O12</f>
        <v>1907.6437822964901</v>
      </c>
      <c r="X12" s="53">
        <v>11424</v>
      </c>
      <c r="Y12" s="55" t="s">
        <v>123</v>
      </c>
      <c r="Z12" s="52"/>
      <c r="AA12" s="52"/>
      <c r="AB12" s="52"/>
      <c r="AC12" s="52"/>
      <c r="AD12" s="52"/>
      <c r="AE12" s="54"/>
      <c r="AF12" s="55"/>
    </row>
    <row r="13" spans="1:32" s="56" customFormat="1" ht="19.149999999999999" customHeight="1" x14ac:dyDescent="0.25">
      <c r="A13" s="51">
        <v>2</v>
      </c>
      <c r="B13" s="25" t="s">
        <v>69</v>
      </c>
      <c r="C13" s="25" t="s">
        <v>70</v>
      </c>
      <c r="D13" s="160" t="s">
        <v>76</v>
      </c>
      <c r="E13" s="137" t="s">
        <v>77</v>
      </c>
      <c r="F13" s="113" t="s">
        <v>101</v>
      </c>
      <c r="G13" s="111"/>
      <c r="H13" s="21"/>
      <c r="I13" s="118">
        <v>1992</v>
      </c>
      <c r="J13" s="118">
        <v>2017</v>
      </c>
      <c r="K13" s="119" t="s">
        <v>73</v>
      </c>
      <c r="L13" s="120">
        <v>12</v>
      </c>
      <c r="M13" s="120">
        <v>2</v>
      </c>
      <c r="N13" s="121">
        <v>6769.45</v>
      </c>
      <c r="O13" s="121">
        <v>6769.45</v>
      </c>
      <c r="P13" s="121">
        <v>5511.5</v>
      </c>
      <c r="Q13" s="122">
        <v>252</v>
      </c>
      <c r="R13" s="52">
        <f>S13+T13+U13+V13</f>
        <v>5668953</v>
      </c>
      <c r="S13" s="52">
        <v>0</v>
      </c>
      <c r="T13" s="52">
        <v>0</v>
      </c>
      <c r="U13" s="52">
        <v>0</v>
      </c>
      <c r="V13" s="52">
        <v>5668953</v>
      </c>
      <c r="W13" s="52">
        <f t="shared" ref="W13:W45" si="0">R13/O13</f>
        <v>837.43184453685308</v>
      </c>
      <c r="X13" s="53">
        <v>11424</v>
      </c>
      <c r="Y13" s="55" t="s">
        <v>123</v>
      </c>
      <c r="Z13" s="52"/>
      <c r="AA13" s="52"/>
      <c r="AB13" s="52"/>
      <c r="AC13" s="52"/>
      <c r="AD13" s="52"/>
      <c r="AE13" s="54"/>
      <c r="AF13" s="55"/>
    </row>
    <row r="14" spans="1:32" s="56" customFormat="1" ht="19.149999999999999" customHeight="1" x14ac:dyDescent="0.25">
      <c r="A14" s="51">
        <v>3</v>
      </c>
      <c r="B14" s="25" t="s">
        <v>69</v>
      </c>
      <c r="C14" s="25" t="s">
        <v>70</v>
      </c>
      <c r="D14" s="160" t="s">
        <v>76</v>
      </c>
      <c r="E14" s="153" t="s">
        <v>79</v>
      </c>
      <c r="F14" s="21">
        <v>44</v>
      </c>
      <c r="G14" s="139"/>
      <c r="H14" s="158"/>
      <c r="I14" s="118">
        <v>1993</v>
      </c>
      <c r="J14" s="100">
        <v>2020</v>
      </c>
      <c r="K14" s="124" t="s">
        <v>120</v>
      </c>
      <c r="L14" s="123">
        <v>9</v>
      </c>
      <c r="M14" s="123">
        <v>4</v>
      </c>
      <c r="N14" s="131">
        <v>8967.6</v>
      </c>
      <c r="O14" s="125">
        <v>8974.7999999999993</v>
      </c>
      <c r="P14" s="121">
        <v>7866.4</v>
      </c>
      <c r="Q14" s="126">
        <v>291</v>
      </c>
      <c r="R14" s="52">
        <f>S14+T14+U14+V14</f>
        <v>7402531.2000000002</v>
      </c>
      <c r="S14" s="52">
        <v>0</v>
      </c>
      <c r="T14" s="52">
        <v>0</v>
      </c>
      <c r="U14" s="52">
        <v>0</v>
      </c>
      <c r="V14" s="52">
        <v>7402531.2000000002</v>
      </c>
      <c r="W14" s="52">
        <f t="shared" si="0"/>
        <v>824.8129429068058</v>
      </c>
      <c r="X14" s="53">
        <v>11424</v>
      </c>
      <c r="Y14" s="55" t="s">
        <v>123</v>
      </c>
      <c r="Z14" s="52"/>
      <c r="AA14" s="52"/>
      <c r="AB14" s="52"/>
      <c r="AC14" s="52"/>
      <c r="AD14" s="52"/>
      <c r="AE14" s="54"/>
      <c r="AF14" s="55"/>
    </row>
    <row r="15" spans="1:32" s="56" customFormat="1" ht="19.149999999999999" customHeight="1" x14ac:dyDescent="0.25">
      <c r="A15" s="51">
        <v>4</v>
      </c>
      <c r="B15" s="25" t="s">
        <v>69</v>
      </c>
      <c r="C15" s="25" t="s">
        <v>70</v>
      </c>
      <c r="D15" s="160" t="s">
        <v>76</v>
      </c>
      <c r="E15" s="137" t="s">
        <v>96</v>
      </c>
      <c r="F15" s="113" t="s">
        <v>112</v>
      </c>
      <c r="G15" s="111"/>
      <c r="H15" s="21"/>
      <c r="I15" s="171">
        <v>1994</v>
      </c>
      <c r="J15" s="117">
        <v>2018</v>
      </c>
      <c r="K15" s="117" t="s">
        <v>75</v>
      </c>
      <c r="L15" s="117">
        <v>9</v>
      </c>
      <c r="M15" s="117">
        <v>3</v>
      </c>
      <c r="N15" s="172">
        <v>6577.8</v>
      </c>
      <c r="O15" s="177">
        <v>5726.4</v>
      </c>
      <c r="P15" s="172">
        <v>5726.4</v>
      </c>
      <c r="Q15" s="117">
        <v>280</v>
      </c>
      <c r="R15" s="52">
        <f t="shared" ref="R15:R45" si="1">S15+T15+U15+V15</f>
        <v>5668342.7999999998</v>
      </c>
      <c r="S15" s="52">
        <v>0</v>
      </c>
      <c r="T15" s="52">
        <v>0</v>
      </c>
      <c r="U15" s="52">
        <v>0</v>
      </c>
      <c r="V15" s="52">
        <v>5668342.7999999998</v>
      </c>
      <c r="W15" s="52">
        <f t="shared" si="0"/>
        <v>989.86148365465215</v>
      </c>
      <c r="X15" s="53">
        <v>11424</v>
      </c>
      <c r="Y15" s="55" t="s">
        <v>123</v>
      </c>
      <c r="Z15" s="52"/>
      <c r="AA15" s="52"/>
      <c r="AB15" s="52"/>
      <c r="AC15" s="52"/>
      <c r="AD15" s="52"/>
      <c r="AE15" s="54"/>
      <c r="AF15" s="55"/>
    </row>
    <row r="16" spans="1:32" s="56" customFormat="1" ht="19.149999999999999" customHeight="1" x14ac:dyDescent="0.3">
      <c r="A16" s="51">
        <v>5</v>
      </c>
      <c r="B16" s="25" t="s">
        <v>69</v>
      </c>
      <c r="C16" s="25" t="s">
        <v>70</v>
      </c>
      <c r="D16" s="25" t="s">
        <v>76</v>
      </c>
      <c r="E16" s="157" t="s">
        <v>96</v>
      </c>
      <c r="F16" s="21">
        <v>61</v>
      </c>
      <c r="G16" s="111"/>
      <c r="H16" s="21"/>
      <c r="I16" s="117">
        <v>1986</v>
      </c>
      <c r="J16" s="117"/>
      <c r="K16" s="117" t="s">
        <v>106</v>
      </c>
      <c r="L16" s="117">
        <v>5</v>
      </c>
      <c r="M16" s="117">
        <v>4</v>
      </c>
      <c r="N16" s="172">
        <v>3389</v>
      </c>
      <c r="O16" s="172">
        <v>2920.6</v>
      </c>
      <c r="P16" s="172">
        <f>O16-0</f>
        <v>2920.6</v>
      </c>
      <c r="Q16" s="117">
        <v>122</v>
      </c>
      <c r="R16" s="52">
        <f t="shared" si="1"/>
        <v>5189946</v>
      </c>
      <c r="S16" s="52">
        <v>0</v>
      </c>
      <c r="T16" s="52">
        <v>0</v>
      </c>
      <c r="U16" s="52">
        <v>0</v>
      </c>
      <c r="V16" s="52">
        <v>5189946</v>
      </c>
      <c r="W16" s="52">
        <f t="shared" si="0"/>
        <v>1777.0136273368487</v>
      </c>
      <c r="X16" s="53">
        <v>11424</v>
      </c>
      <c r="Y16" s="55" t="s">
        <v>123</v>
      </c>
      <c r="Z16" s="52"/>
      <c r="AA16" s="52"/>
      <c r="AB16" s="52"/>
      <c r="AC16" s="52"/>
      <c r="AD16" s="52"/>
      <c r="AE16" s="54"/>
      <c r="AF16" s="55"/>
    </row>
    <row r="17" spans="1:32" s="56" customFormat="1" ht="19.149999999999999" customHeight="1" x14ac:dyDescent="0.25">
      <c r="A17" s="51">
        <v>6</v>
      </c>
      <c r="B17" s="25" t="s">
        <v>69</v>
      </c>
      <c r="C17" s="25" t="s">
        <v>70</v>
      </c>
      <c r="D17" s="25" t="s">
        <v>76</v>
      </c>
      <c r="E17" s="137" t="s">
        <v>113</v>
      </c>
      <c r="F17" s="113" t="s">
        <v>100</v>
      </c>
      <c r="G17" s="111"/>
      <c r="H17" s="21"/>
      <c r="I17" s="171">
        <v>1985</v>
      </c>
      <c r="J17" s="117">
        <v>2016</v>
      </c>
      <c r="K17" s="117" t="s">
        <v>73</v>
      </c>
      <c r="L17" s="117">
        <v>9</v>
      </c>
      <c r="M17" s="117">
        <v>2</v>
      </c>
      <c r="N17" s="172">
        <v>5515.8</v>
      </c>
      <c r="O17" s="172">
        <v>4947.1000000000004</v>
      </c>
      <c r="P17" s="172">
        <v>4288.6000000000004</v>
      </c>
      <c r="Q17" s="117">
        <v>159</v>
      </c>
      <c r="R17" s="52">
        <f t="shared" si="1"/>
        <v>5413279.2000000002</v>
      </c>
      <c r="S17" s="52">
        <v>0</v>
      </c>
      <c r="T17" s="52">
        <v>0</v>
      </c>
      <c r="U17" s="52">
        <v>0</v>
      </c>
      <c r="V17" s="52">
        <v>5413279.2000000002</v>
      </c>
      <c r="W17" s="52">
        <f t="shared" si="0"/>
        <v>1094.2328232701987</v>
      </c>
      <c r="X17" s="53">
        <v>11424</v>
      </c>
      <c r="Y17" s="55" t="s">
        <v>123</v>
      </c>
      <c r="Z17" s="52"/>
      <c r="AA17" s="52"/>
      <c r="AB17" s="52"/>
      <c r="AC17" s="52"/>
      <c r="AD17" s="52"/>
      <c r="AE17" s="54"/>
      <c r="AF17" s="55"/>
    </row>
    <row r="18" spans="1:32" s="56" customFormat="1" ht="19.149999999999999" customHeight="1" x14ac:dyDescent="0.25">
      <c r="A18" s="51">
        <v>7</v>
      </c>
      <c r="B18" s="25" t="s">
        <v>69</v>
      </c>
      <c r="C18" s="25" t="s">
        <v>70</v>
      </c>
      <c r="D18" s="160" t="s">
        <v>76</v>
      </c>
      <c r="E18" s="137" t="s">
        <v>102</v>
      </c>
      <c r="F18" s="21">
        <v>15</v>
      </c>
      <c r="G18" s="111"/>
      <c r="H18" s="21"/>
      <c r="I18" s="117">
        <v>1976</v>
      </c>
      <c r="J18" s="117">
        <v>2018</v>
      </c>
      <c r="K18" s="117" t="s">
        <v>107</v>
      </c>
      <c r="L18" s="117">
        <v>9</v>
      </c>
      <c r="M18" s="117">
        <v>4</v>
      </c>
      <c r="N18" s="172">
        <f>7505.34+703.6</f>
        <v>8208.94</v>
      </c>
      <c r="O18" s="172">
        <v>7505.34</v>
      </c>
      <c r="P18" s="172">
        <v>7259.94</v>
      </c>
      <c r="Q18" s="117">
        <v>411</v>
      </c>
      <c r="R18" s="52">
        <f t="shared" si="1"/>
        <v>7649052</v>
      </c>
      <c r="S18" s="52">
        <v>0</v>
      </c>
      <c r="T18" s="52">
        <v>0</v>
      </c>
      <c r="U18" s="52">
        <v>0</v>
      </c>
      <c r="V18" s="52">
        <v>7649052</v>
      </c>
      <c r="W18" s="52">
        <f t="shared" si="0"/>
        <v>1019.1479666477468</v>
      </c>
      <c r="X18" s="53">
        <v>11424</v>
      </c>
      <c r="Y18" s="55" t="s">
        <v>123</v>
      </c>
      <c r="Z18" s="52"/>
      <c r="AA18" s="52"/>
      <c r="AB18" s="52"/>
      <c r="AC18" s="52"/>
      <c r="AD18" s="52"/>
      <c r="AE18" s="54"/>
      <c r="AF18" s="55"/>
    </row>
    <row r="19" spans="1:32" s="56" customFormat="1" ht="19.149999999999999" customHeight="1" x14ac:dyDescent="0.3">
      <c r="A19" s="51">
        <v>8</v>
      </c>
      <c r="B19" s="25" t="s">
        <v>69</v>
      </c>
      <c r="C19" s="25" t="s">
        <v>70</v>
      </c>
      <c r="D19" s="25" t="s">
        <v>76</v>
      </c>
      <c r="E19" s="157" t="s">
        <v>98</v>
      </c>
      <c r="F19" s="21">
        <v>5</v>
      </c>
      <c r="G19" s="111"/>
      <c r="H19" s="21"/>
      <c r="I19" s="117">
        <v>1975</v>
      </c>
      <c r="J19" s="117"/>
      <c r="K19" s="117" t="s">
        <v>108</v>
      </c>
      <c r="L19" s="117">
        <v>9</v>
      </c>
      <c r="M19" s="127">
        <v>1</v>
      </c>
      <c r="N19" s="172">
        <v>364.7</v>
      </c>
      <c r="O19" s="172">
        <v>2296.35</v>
      </c>
      <c r="P19" s="172">
        <v>1603.55</v>
      </c>
      <c r="Q19" s="117">
        <v>76</v>
      </c>
      <c r="R19" s="52">
        <f t="shared" si="1"/>
        <v>2395230</v>
      </c>
      <c r="S19" s="52">
        <v>0</v>
      </c>
      <c r="T19" s="52">
        <v>0</v>
      </c>
      <c r="U19" s="52">
        <v>0</v>
      </c>
      <c r="V19" s="52">
        <v>2395230</v>
      </c>
      <c r="W19" s="52">
        <f t="shared" si="0"/>
        <v>1043.0596381213666</v>
      </c>
      <c r="X19" s="53">
        <v>11424</v>
      </c>
      <c r="Y19" s="55" t="s">
        <v>123</v>
      </c>
      <c r="Z19" s="52"/>
      <c r="AA19" s="52"/>
      <c r="AB19" s="52"/>
      <c r="AC19" s="52"/>
      <c r="AD19" s="52"/>
      <c r="AE19" s="54"/>
      <c r="AF19" s="55"/>
    </row>
    <row r="20" spans="1:32" s="56" customFormat="1" ht="19.149999999999999" customHeight="1" x14ac:dyDescent="0.25">
      <c r="A20" s="51">
        <v>9</v>
      </c>
      <c r="B20" s="25" t="s">
        <v>69</v>
      </c>
      <c r="C20" s="25" t="s">
        <v>70</v>
      </c>
      <c r="D20" s="25" t="s">
        <v>76</v>
      </c>
      <c r="E20" s="137" t="s">
        <v>98</v>
      </c>
      <c r="F20" s="113" t="s">
        <v>114</v>
      </c>
      <c r="G20" s="111"/>
      <c r="H20" s="21"/>
      <c r="I20" s="171">
        <v>1975</v>
      </c>
      <c r="J20" s="117">
        <v>2016</v>
      </c>
      <c r="K20" s="117" t="s">
        <v>73</v>
      </c>
      <c r="L20" s="117">
        <v>9</v>
      </c>
      <c r="M20" s="117">
        <v>1</v>
      </c>
      <c r="N20" s="172">
        <v>2194.3000000000002</v>
      </c>
      <c r="O20" s="177">
        <v>1953.7</v>
      </c>
      <c r="P20" s="172">
        <v>1593.7</v>
      </c>
      <c r="Q20" s="117">
        <v>92</v>
      </c>
      <c r="R20" s="52">
        <f t="shared" si="1"/>
        <v>2291496</v>
      </c>
      <c r="S20" s="52">
        <v>0</v>
      </c>
      <c r="T20" s="52">
        <v>0</v>
      </c>
      <c r="U20" s="52">
        <v>0</v>
      </c>
      <c r="V20" s="52">
        <v>2291496</v>
      </c>
      <c r="W20" s="52">
        <f t="shared" si="0"/>
        <v>1172.9006500486257</v>
      </c>
      <c r="X20" s="53">
        <v>11424</v>
      </c>
      <c r="Y20" s="55" t="s">
        <v>123</v>
      </c>
      <c r="Z20" s="52"/>
      <c r="AA20" s="52"/>
      <c r="AB20" s="52"/>
      <c r="AC20" s="52"/>
      <c r="AD20" s="52"/>
      <c r="AE20" s="54"/>
      <c r="AF20" s="55"/>
    </row>
    <row r="21" spans="1:32" s="56" customFormat="1" ht="19.149999999999999" customHeight="1" x14ac:dyDescent="0.25">
      <c r="A21" s="51">
        <v>10</v>
      </c>
      <c r="B21" s="25" t="s">
        <v>69</v>
      </c>
      <c r="C21" s="25" t="s">
        <v>70</v>
      </c>
      <c r="D21" s="25" t="s">
        <v>76</v>
      </c>
      <c r="E21" s="137" t="s">
        <v>98</v>
      </c>
      <c r="F21" s="21">
        <v>17</v>
      </c>
      <c r="G21" s="139"/>
      <c r="H21" s="158"/>
      <c r="I21" s="175">
        <v>1975</v>
      </c>
      <c r="J21" s="175">
        <v>2015</v>
      </c>
      <c r="K21" s="117" t="s">
        <v>73</v>
      </c>
      <c r="L21" s="176">
        <v>9</v>
      </c>
      <c r="M21" s="26">
        <v>1</v>
      </c>
      <c r="N21" s="131">
        <v>5497.1</v>
      </c>
      <c r="O21" s="131">
        <v>4522.3</v>
      </c>
      <c r="P21" s="131">
        <v>4028.8</v>
      </c>
      <c r="Q21" s="51">
        <v>233</v>
      </c>
      <c r="R21" s="52">
        <f t="shared" si="1"/>
        <v>2364720</v>
      </c>
      <c r="S21" s="52">
        <v>0</v>
      </c>
      <c r="T21" s="52">
        <v>0</v>
      </c>
      <c r="U21" s="52">
        <v>0</v>
      </c>
      <c r="V21" s="52">
        <v>2364720</v>
      </c>
      <c r="W21" s="52">
        <f t="shared" si="0"/>
        <v>522.90206310947963</v>
      </c>
      <c r="X21" s="53">
        <v>11424</v>
      </c>
      <c r="Y21" s="55" t="s">
        <v>123</v>
      </c>
      <c r="Z21" s="52"/>
      <c r="AA21" s="52"/>
      <c r="AB21" s="52"/>
      <c r="AC21" s="52"/>
      <c r="AD21" s="52"/>
      <c r="AE21" s="54"/>
      <c r="AF21" s="55"/>
    </row>
    <row r="22" spans="1:32" s="56" customFormat="1" ht="19.149999999999999" customHeight="1" x14ac:dyDescent="0.25">
      <c r="A22" s="51">
        <v>11</v>
      </c>
      <c r="B22" s="25" t="s">
        <v>69</v>
      </c>
      <c r="C22" s="25" t="s">
        <v>70</v>
      </c>
      <c r="D22" s="25" t="s">
        <v>76</v>
      </c>
      <c r="E22" s="137" t="s">
        <v>98</v>
      </c>
      <c r="F22" s="21">
        <v>21</v>
      </c>
      <c r="G22" s="139"/>
      <c r="H22" s="158"/>
      <c r="I22" s="175">
        <v>1976</v>
      </c>
      <c r="J22" s="175"/>
      <c r="K22" s="117" t="s">
        <v>73</v>
      </c>
      <c r="L22" s="176">
        <v>9</v>
      </c>
      <c r="M22" s="26">
        <v>1</v>
      </c>
      <c r="N22" s="131">
        <v>5416</v>
      </c>
      <c r="O22" s="131">
        <v>4442.5</v>
      </c>
      <c r="P22" s="131">
        <v>4061.5</v>
      </c>
      <c r="Q22" s="51">
        <v>205</v>
      </c>
      <c r="R22" s="52">
        <f t="shared" si="1"/>
        <v>2364720</v>
      </c>
      <c r="S22" s="52">
        <v>0</v>
      </c>
      <c r="T22" s="52">
        <v>0</v>
      </c>
      <c r="U22" s="52">
        <v>0</v>
      </c>
      <c r="V22" s="52">
        <v>2364720</v>
      </c>
      <c r="W22" s="52">
        <f t="shared" si="0"/>
        <v>532.29487900956667</v>
      </c>
      <c r="X22" s="53">
        <v>11424</v>
      </c>
      <c r="Y22" s="55" t="s">
        <v>123</v>
      </c>
      <c r="Z22" s="52"/>
      <c r="AA22" s="52"/>
      <c r="AB22" s="52"/>
      <c r="AC22" s="52"/>
      <c r="AD22" s="52"/>
      <c r="AE22" s="54"/>
      <c r="AF22" s="55"/>
    </row>
    <row r="23" spans="1:32" s="56" customFormat="1" ht="19.149999999999999" customHeight="1" x14ac:dyDescent="0.3">
      <c r="A23" s="51">
        <v>12</v>
      </c>
      <c r="B23" s="25" t="s">
        <v>69</v>
      </c>
      <c r="C23" s="25" t="s">
        <v>70</v>
      </c>
      <c r="D23" s="25" t="s">
        <v>76</v>
      </c>
      <c r="E23" s="157" t="s">
        <v>94</v>
      </c>
      <c r="F23" s="21">
        <v>11</v>
      </c>
      <c r="G23" s="111"/>
      <c r="H23" s="21"/>
      <c r="I23" s="118">
        <v>1971</v>
      </c>
      <c r="J23" s="118"/>
      <c r="K23" s="124" t="s">
        <v>73</v>
      </c>
      <c r="L23" s="123">
        <v>9</v>
      </c>
      <c r="M23" s="123">
        <v>1</v>
      </c>
      <c r="N23" s="128">
        <v>2190.1999999999998</v>
      </c>
      <c r="O23" s="128">
        <v>1954.1</v>
      </c>
      <c r="P23" s="128">
        <v>1720.8</v>
      </c>
      <c r="Q23" s="129">
        <v>91</v>
      </c>
      <c r="R23" s="52">
        <f t="shared" si="1"/>
        <v>2535714</v>
      </c>
      <c r="S23" s="52">
        <v>0</v>
      </c>
      <c r="T23" s="52">
        <v>0</v>
      </c>
      <c r="U23" s="52">
        <v>0</v>
      </c>
      <c r="V23" s="52">
        <v>2535714</v>
      </c>
      <c r="W23" s="52">
        <f t="shared" si="0"/>
        <v>1297.6377872166215</v>
      </c>
      <c r="X23" s="53">
        <v>11424</v>
      </c>
      <c r="Y23" s="55" t="s">
        <v>123</v>
      </c>
      <c r="Z23" s="52"/>
      <c r="AA23" s="52"/>
      <c r="AB23" s="52"/>
      <c r="AC23" s="52"/>
      <c r="AD23" s="52"/>
      <c r="AE23" s="54"/>
      <c r="AF23" s="55"/>
    </row>
    <row r="24" spans="1:32" s="56" customFormat="1" ht="19.149999999999999" customHeight="1" x14ac:dyDescent="0.25">
      <c r="A24" s="51">
        <v>13</v>
      </c>
      <c r="B24" s="25" t="s">
        <v>69</v>
      </c>
      <c r="C24" s="25" t="s">
        <v>70</v>
      </c>
      <c r="D24" s="25" t="s">
        <v>76</v>
      </c>
      <c r="E24" s="154" t="s">
        <v>89</v>
      </c>
      <c r="F24" s="102">
        <v>45</v>
      </c>
      <c r="G24" s="141"/>
      <c r="H24" s="155"/>
      <c r="I24" s="114">
        <v>1960</v>
      </c>
      <c r="J24" s="114"/>
      <c r="K24" s="114" t="s">
        <v>73</v>
      </c>
      <c r="L24" s="115">
        <v>4</v>
      </c>
      <c r="M24" s="115">
        <v>4</v>
      </c>
      <c r="N24" s="131">
        <v>3914.5</v>
      </c>
      <c r="O24" s="131">
        <v>2697.2</v>
      </c>
      <c r="P24" s="131">
        <v>2675.2</v>
      </c>
      <c r="Q24" s="133">
        <v>96</v>
      </c>
      <c r="R24" s="52">
        <f t="shared" si="1"/>
        <v>9053520.8000000007</v>
      </c>
      <c r="S24" s="52">
        <v>0</v>
      </c>
      <c r="T24" s="52">
        <v>0</v>
      </c>
      <c r="U24" s="52">
        <v>0</v>
      </c>
      <c r="V24" s="52">
        <v>9053520.8000000007</v>
      </c>
      <c r="W24" s="52">
        <f t="shared" si="0"/>
        <v>3356.6368085421923</v>
      </c>
      <c r="X24" s="53">
        <v>11424</v>
      </c>
      <c r="Y24" s="55" t="s">
        <v>123</v>
      </c>
      <c r="Z24" s="52"/>
      <c r="AA24" s="52"/>
      <c r="AB24" s="52"/>
      <c r="AC24" s="52"/>
      <c r="AD24" s="52"/>
      <c r="AE24" s="54"/>
      <c r="AF24" s="55"/>
    </row>
    <row r="25" spans="1:32" s="56" customFormat="1" ht="19.149999999999999" customHeight="1" x14ac:dyDescent="0.25">
      <c r="A25" s="51">
        <v>14</v>
      </c>
      <c r="B25" s="25" t="s">
        <v>69</v>
      </c>
      <c r="C25" s="25" t="s">
        <v>70</v>
      </c>
      <c r="D25" s="25" t="s">
        <v>76</v>
      </c>
      <c r="E25" s="137" t="s">
        <v>97</v>
      </c>
      <c r="F25" s="21">
        <v>12</v>
      </c>
      <c r="G25" s="139"/>
      <c r="H25" s="158"/>
      <c r="I25" s="175">
        <v>1972</v>
      </c>
      <c r="J25" s="175"/>
      <c r="K25" s="114" t="s">
        <v>73</v>
      </c>
      <c r="L25" s="176">
        <v>5</v>
      </c>
      <c r="M25" s="26">
        <v>4</v>
      </c>
      <c r="N25" s="131">
        <v>3507.6</v>
      </c>
      <c r="O25" s="131">
        <v>3503.3</v>
      </c>
      <c r="P25" s="131">
        <v>3408.3</v>
      </c>
      <c r="Q25" s="51">
        <v>173</v>
      </c>
      <c r="R25" s="52">
        <f t="shared" si="1"/>
        <v>7862622</v>
      </c>
      <c r="S25" s="52">
        <v>0</v>
      </c>
      <c r="T25" s="52">
        <v>0</v>
      </c>
      <c r="U25" s="52">
        <v>0</v>
      </c>
      <c r="V25" s="52">
        <v>7862622</v>
      </c>
      <c r="W25" s="52">
        <f t="shared" si="0"/>
        <v>2244.3473296606057</v>
      </c>
      <c r="X25" s="53">
        <v>11424</v>
      </c>
      <c r="Y25" s="55" t="s">
        <v>123</v>
      </c>
      <c r="Z25" s="52"/>
      <c r="AA25" s="52"/>
      <c r="AB25" s="52"/>
      <c r="AC25" s="52"/>
      <c r="AD25" s="52"/>
      <c r="AE25" s="54"/>
      <c r="AF25" s="55"/>
    </row>
    <row r="26" spans="1:32" s="56" customFormat="1" ht="19.149999999999999" customHeight="1" x14ac:dyDescent="0.25">
      <c r="A26" s="51">
        <v>15</v>
      </c>
      <c r="B26" s="25" t="s">
        <v>69</v>
      </c>
      <c r="C26" s="25" t="s">
        <v>70</v>
      </c>
      <c r="D26" s="160" t="s">
        <v>76</v>
      </c>
      <c r="E26" s="137" t="s">
        <v>97</v>
      </c>
      <c r="F26" s="21">
        <v>18</v>
      </c>
      <c r="G26" s="111"/>
      <c r="H26" s="21"/>
      <c r="I26" s="118">
        <v>1974</v>
      </c>
      <c r="J26" s="118">
        <v>2018</v>
      </c>
      <c r="K26" s="124" t="s">
        <v>73</v>
      </c>
      <c r="L26" s="123">
        <v>5</v>
      </c>
      <c r="M26" s="123">
        <v>6</v>
      </c>
      <c r="N26" s="128">
        <v>4641.4000000000005</v>
      </c>
      <c r="O26" s="128">
        <v>4148.8</v>
      </c>
      <c r="P26" s="128">
        <v>4054.5</v>
      </c>
      <c r="Q26" s="129">
        <v>175</v>
      </c>
      <c r="R26" s="52">
        <f t="shared" si="1"/>
        <v>7862622</v>
      </c>
      <c r="S26" s="52">
        <v>0</v>
      </c>
      <c r="T26" s="52">
        <v>0</v>
      </c>
      <c r="U26" s="52">
        <v>0</v>
      </c>
      <c r="V26" s="52">
        <v>7862622</v>
      </c>
      <c r="W26" s="52">
        <f t="shared" si="0"/>
        <v>1895.1557076745082</v>
      </c>
      <c r="X26" s="53">
        <v>11424</v>
      </c>
      <c r="Y26" s="55" t="s">
        <v>123</v>
      </c>
      <c r="Z26" s="52"/>
      <c r="AA26" s="52"/>
      <c r="AB26" s="52"/>
      <c r="AC26" s="52"/>
      <c r="AD26" s="52"/>
      <c r="AE26" s="54"/>
      <c r="AF26" s="55"/>
    </row>
    <row r="27" spans="1:32" s="56" customFormat="1" ht="19.149999999999999" customHeight="1" x14ac:dyDescent="0.3">
      <c r="A27" s="51">
        <v>16</v>
      </c>
      <c r="B27" s="25" t="s">
        <v>69</v>
      </c>
      <c r="C27" s="25" t="s">
        <v>70</v>
      </c>
      <c r="D27" s="160" t="s">
        <v>76</v>
      </c>
      <c r="E27" s="157" t="s">
        <v>97</v>
      </c>
      <c r="F27" s="21">
        <v>19</v>
      </c>
      <c r="G27" s="111"/>
      <c r="H27" s="21"/>
      <c r="I27" s="117">
        <v>1977</v>
      </c>
      <c r="J27" s="117"/>
      <c r="K27" s="117" t="s">
        <v>73</v>
      </c>
      <c r="L27" s="117">
        <v>5</v>
      </c>
      <c r="M27" s="117">
        <v>9</v>
      </c>
      <c r="N27" s="172">
        <v>7107.3</v>
      </c>
      <c r="O27" s="172">
        <v>4895</v>
      </c>
      <c r="P27" s="172">
        <v>4692.6000000000004</v>
      </c>
      <c r="Q27" s="117">
        <v>210</v>
      </c>
      <c r="R27" s="52">
        <f t="shared" si="1"/>
        <v>2667899</v>
      </c>
      <c r="S27" s="52">
        <v>0</v>
      </c>
      <c r="T27" s="52">
        <v>0</v>
      </c>
      <c r="U27" s="52">
        <v>0</v>
      </c>
      <c r="V27" s="52">
        <v>2667899</v>
      </c>
      <c r="W27" s="52">
        <f t="shared" si="0"/>
        <v>545.0253319713994</v>
      </c>
      <c r="X27" s="53">
        <v>11424</v>
      </c>
      <c r="Y27" s="55" t="s">
        <v>123</v>
      </c>
      <c r="Z27" s="52"/>
      <c r="AA27" s="52"/>
      <c r="AB27" s="52"/>
      <c r="AC27" s="52"/>
      <c r="AD27" s="52"/>
      <c r="AE27" s="54"/>
      <c r="AF27" s="55"/>
    </row>
    <row r="28" spans="1:32" s="56" customFormat="1" ht="19.149999999999999" customHeight="1" x14ac:dyDescent="0.25">
      <c r="A28" s="51">
        <v>17</v>
      </c>
      <c r="B28" s="25" t="s">
        <v>69</v>
      </c>
      <c r="C28" s="25" t="s">
        <v>70</v>
      </c>
      <c r="D28" s="160" t="s">
        <v>76</v>
      </c>
      <c r="E28" s="137" t="s">
        <v>95</v>
      </c>
      <c r="F28" s="140" t="s">
        <v>115</v>
      </c>
      <c r="G28" s="111"/>
      <c r="H28" s="21"/>
      <c r="I28" s="171">
        <v>1979</v>
      </c>
      <c r="J28" s="117">
        <v>2015</v>
      </c>
      <c r="K28" s="117" t="s">
        <v>73</v>
      </c>
      <c r="L28" s="117">
        <v>9</v>
      </c>
      <c r="M28" s="117">
        <v>1</v>
      </c>
      <c r="N28" s="172">
        <v>5839.1</v>
      </c>
      <c r="O28" s="172">
        <v>4258.8</v>
      </c>
      <c r="P28" s="172">
        <v>3953.2</v>
      </c>
      <c r="Q28" s="117">
        <v>341</v>
      </c>
      <c r="R28" s="52">
        <f t="shared" si="1"/>
        <v>5387650.7999999998</v>
      </c>
      <c r="S28" s="52">
        <v>0</v>
      </c>
      <c r="T28" s="52">
        <v>0</v>
      </c>
      <c r="U28" s="52">
        <v>0</v>
      </c>
      <c r="V28" s="52">
        <v>5387650.7999999998</v>
      </c>
      <c r="W28" s="52">
        <f t="shared" si="0"/>
        <v>1265.0631163708085</v>
      </c>
      <c r="X28" s="53">
        <v>11424</v>
      </c>
      <c r="Y28" s="55" t="s">
        <v>123</v>
      </c>
      <c r="Z28" s="52"/>
      <c r="AA28" s="52"/>
      <c r="AB28" s="52"/>
      <c r="AC28" s="52"/>
      <c r="AD28" s="52"/>
      <c r="AE28" s="54"/>
      <c r="AF28" s="55"/>
    </row>
    <row r="29" spans="1:32" s="56" customFormat="1" ht="19.149999999999999" customHeight="1" x14ac:dyDescent="0.25">
      <c r="A29" s="51">
        <v>18</v>
      </c>
      <c r="B29" s="25" t="s">
        <v>69</v>
      </c>
      <c r="C29" s="25" t="s">
        <v>70</v>
      </c>
      <c r="D29" s="160" t="s">
        <v>76</v>
      </c>
      <c r="E29" s="137" t="s">
        <v>95</v>
      </c>
      <c r="F29" s="140" t="s">
        <v>116</v>
      </c>
      <c r="G29" s="111"/>
      <c r="H29" s="21"/>
      <c r="I29" s="171">
        <v>1978</v>
      </c>
      <c r="J29" s="117">
        <v>2015</v>
      </c>
      <c r="K29" s="117" t="s">
        <v>73</v>
      </c>
      <c r="L29" s="117">
        <v>9</v>
      </c>
      <c r="M29" s="117">
        <v>1</v>
      </c>
      <c r="N29" s="172">
        <v>5654.5</v>
      </c>
      <c r="O29" s="172">
        <v>4030.2</v>
      </c>
      <c r="P29" s="172">
        <v>3665.5</v>
      </c>
      <c r="Q29" s="117">
        <v>333</v>
      </c>
      <c r="R29" s="52">
        <f t="shared" si="1"/>
        <v>5387650.7999999998</v>
      </c>
      <c r="S29" s="52">
        <v>0</v>
      </c>
      <c r="T29" s="52">
        <v>0</v>
      </c>
      <c r="U29" s="52">
        <v>0</v>
      </c>
      <c r="V29" s="52">
        <v>5387650.7999999998</v>
      </c>
      <c r="W29" s="52">
        <f t="shared" si="0"/>
        <v>1336.8197111805866</v>
      </c>
      <c r="X29" s="53">
        <v>11424</v>
      </c>
      <c r="Y29" s="55" t="s">
        <v>123</v>
      </c>
      <c r="Z29" s="52"/>
      <c r="AA29" s="52"/>
      <c r="AB29" s="52"/>
      <c r="AC29" s="52"/>
      <c r="AD29" s="52"/>
      <c r="AE29" s="54"/>
      <c r="AF29" s="55"/>
    </row>
    <row r="30" spans="1:32" s="56" customFormat="1" ht="19.149999999999999" customHeight="1" x14ac:dyDescent="0.25">
      <c r="A30" s="51">
        <v>19</v>
      </c>
      <c r="B30" s="25" t="s">
        <v>69</v>
      </c>
      <c r="C30" s="25" t="s">
        <v>70</v>
      </c>
      <c r="D30" s="160" t="s">
        <v>71</v>
      </c>
      <c r="E30" s="137" t="s">
        <v>72</v>
      </c>
      <c r="F30" s="140" t="s">
        <v>105</v>
      </c>
      <c r="G30" s="111"/>
      <c r="H30" s="21"/>
      <c r="I30" s="114">
        <v>1953</v>
      </c>
      <c r="J30" s="114"/>
      <c r="K30" s="114" t="s">
        <v>73</v>
      </c>
      <c r="L30" s="115">
        <v>3</v>
      </c>
      <c r="M30" s="115">
        <v>4</v>
      </c>
      <c r="N30" s="131">
        <v>2539.9</v>
      </c>
      <c r="O30" s="131">
        <v>1928.7</v>
      </c>
      <c r="P30" s="131">
        <v>1625.8</v>
      </c>
      <c r="Q30" s="133">
        <v>60</v>
      </c>
      <c r="R30" s="52">
        <f t="shared" si="1"/>
        <v>9095345</v>
      </c>
      <c r="S30" s="52">
        <v>0</v>
      </c>
      <c r="T30" s="52">
        <v>0</v>
      </c>
      <c r="U30" s="52">
        <v>0</v>
      </c>
      <c r="V30" s="52">
        <v>9095345</v>
      </c>
      <c r="W30" s="52">
        <f t="shared" si="0"/>
        <v>4715.7904287862293</v>
      </c>
      <c r="X30" s="53">
        <v>11424</v>
      </c>
      <c r="Y30" s="55" t="s">
        <v>123</v>
      </c>
      <c r="Z30" s="52"/>
      <c r="AA30" s="52"/>
      <c r="AB30" s="52"/>
      <c r="AC30" s="52"/>
      <c r="AD30" s="52"/>
      <c r="AE30" s="54"/>
      <c r="AF30" s="55"/>
    </row>
    <row r="31" spans="1:32" s="56" customFormat="1" ht="19.149999999999999" customHeight="1" x14ac:dyDescent="0.25">
      <c r="A31" s="51">
        <v>20</v>
      </c>
      <c r="B31" s="25" t="s">
        <v>69</v>
      </c>
      <c r="C31" s="25" t="s">
        <v>70</v>
      </c>
      <c r="D31" s="160" t="s">
        <v>71</v>
      </c>
      <c r="E31" s="154" t="s">
        <v>72</v>
      </c>
      <c r="F31" s="102" t="s">
        <v>121</v>
      </c>
      <c r="G31" s="141"/>
      <c r="H31" s="155"/>
      <c r="I31" s="118">
        <v>1957</v>
      </c>
      <c r="J31" s="118"/>
      <c r="K31" s="124" t="s">
        <v>73</v>
      </c>
      <c r="L31" s="123">
        <v>3</v>
      </c>
      <c r="M31" s="123">
        <v>2</v>
      </c>
      <c r="N31" s="178">
        <v>1347</v>
      </c>
      <c r="O31" s="125">
        <v>1347.4</v>
      </c>
      <c r="P31" s="121">
        <v>1231</v>
      </c>
      <c r="Q31" s="126">
        <v>36</v>
      </c>
      <c r="R31" s="52">
        <f t="shared" si="1"/>
        <v>5774060.2000000002</v>
      </c>
      <c r="S31" s="52">
        <v>0</v>
      </c>
      <c r="T31" s="52">
        <v>0</v>
      </c>
      <c r="U31" s="52">
        <v>0</v>
      </c>
      <c r="V31" s="52">
        <v>5774060.2000000002</v>
      </c>
      <c r="W31" s="52">
        <f t="shared" si="0"/>
        <v>4285.3348671515514</v>
      </c>
      <c r="X31" s="53">
        <v>11424</v>
      </c>
      <c r="Y31" s="55" t="s">
        <v>123</v>
      </c>
      <c r="Z31" s="52"/>
      <c r="AA31" s="52"/>
      <c r="AB31" s="52"/>
      <c r="AC31" s="52"/>
      <c r="AD31" s="52"/>
      <c r="AE31" s="54"/>
      <c r="AF31" s="55"/>
    </row>
    <row r="32" spans="1:32" s="56" customFormat="1" ht="19.149999999999999" customHeight="1" x14ac:dyDescent="0.25">
      <c r="A32" s="51">
        <v>21</v>
      </c>
      <c r="B32" s="25" t="s">
        <v>69</v>
      </c>
      <c r="C32" s="25" t="s">
        <v>70</v>
      </c>
      <c r="D32" s="160" t="s">
        <v>71</v>
      </c>
      <c r="E32" s="154" t="s">
        <v>72</v>
      </c>
      <c r="F32" s="102">
        <v>40</v>
      </c>
      <c r="G32" s="141"/>
      <c r="H32" s="155" t="s">
        <v>80</v>
      </c>
      <c r="I32" s="118">
        <v>1958</v>
      </c>
      <c r="J32" s="118"/>
      <c r="K32" s="124" t="s">
        <v>73</v>
      </c>
      <c r="L32" s="123">
        <v>4</v>
      </c>
      <c r="M32" s="123">
        <v>4</v>
      </c>
      <c r="N32" s="178">
        <v>3876.9</v>
      </c>
      <c r="O32" s="125">
        <v>2956.1</v>
      </c>
      <c r="P32" s="121">
        <v>2688</v>
      </c>
      <c r="Q32" s="126">
        <v>106</v>
      </c>
      <c r="R32" s="52">
        <f t="shared" si="1"/>
        <v>8975526</v>
      </c>
      <c r="S32" s="52">
        <v>0</v>
      </c>
      <c r="T32" s="52">
        <v>0</v>
      </c>
      <c r="U32" s="52">
        <v>0</v>
      </c>
      <c r="V32" s="52">
        <v>8975526</v>
      </c>
      <c r="W32" s="52">
        <f t="shared" si="0"/>
        <v>3036.2727918541323</v>
      </c>
      <c r="X32" s="53">
        <v>11424</v>
      </c>
      <c r="Y32" s="55" t="s">
        <v>123</v>
      </c>
      <c r="Z32" s="52"/>
      <c r="AA32" s="52"/>
      <c r="AB32" s="52"/>
      <c r="AC32" s="52"/>
      <c r="AD32" s="52"/>
      <c r="AE32" s="54"/>
      <c r="AF32" s="55"/>
    </row>
    <row r="33" spans="1:32" s="56" customFormat="1" ht="19.149999999999999" customHeight="1" x14ac:dyDescent="0.25">
      <c r="A33" s="51">
        <v>22</v>
      </c>
      <c r="B33" s="25" t="s">
        <v>69</v>
      </c>
      <c r="C33" s="25" t="s">
        <v>70</v>
      </c>
      <c r="D33" s="160" t="s">
        <v>71</v>
      </c>
      <c r="E33" s="137" t="s">
        <v>72</v>
      </c>
      <c r="F33" s="113" t="s">
        <v>117</v>
      </c>
      <c r="G33" s="111"/>
      <c r="H33" s="21"/>
      <c r="I33" s="118">
        <v>1971</v>
      </c>
      <c r="J33" s="118"/>
      <c r="K33" s="124" t="s">
        <v>73</v>
      </c>
      <c r="L33" s="123">
        <v>9</v>
      </c>
      <c r="M33" s="123">
        <v>1</v>
      </c>
      <c r="N33" s="128">
        <v>2198.9</v>
      </c>
      <c r="O33" s="128">
        <v>1955.2</v>
      </c>
      <c r="P33" s="128">
        <v>1955.2</v>
      </c>
      <c r="Q33" s="129">
        <v>86</v>
      </c>
      <c r="R33" s="52">
        <f t="shared" si="1"/>
        <v>2267088</v>
      </c>
      <c r="S33" s="52">
        <v>0</v>
      </c>
      <c r="T33" s="52">
        <v>0</v>
      </c>
      <c r="U33" s="52">
        <v>0</v>
      </c>
      <c r="V33" s="52">
        <v>2267088</v>
      </c>
      <c r="W33" s="52">
        <f t="shared" si="0"/>
        <v>1159.5171849427168</v>
      </c>
      <c r="X33" s="53">
        <v>11424</v>
      </c>
      <c r="Y33" s="55" t="s">
        <v>123</v>
      </c>
      <c r="Z33" s="52"/>
      <c r="AA33" s="52"/>
      <c r="AB33" s="52"/>
      <c r="AC33" s="52"/>
      <c r="AD33" s="52"/>
      <c r="AE33" s="54"/>
      <c r="AF33" s="55"/>
    </row>
    <row r="34" spans="1:32" s="56" customFormat="1" ht="19.149999999999999" customHeight="1" x14ac:dyDescent="0.25">
      <c r="A34" s="51">
        <v>23</v>
      </c>
      <c r="B34" s="25" t="s">
        <v>69</v>
      </c>
      <c r="C34" s="25" t="s">
        <v>70</v>
      </c>
      <c r="D34" s="160" t="s">
        <v>71</v>
      </c>
      <c r="E34" s="137" t="s">
        <v>72</v>
      </c>
      <c r="F34" s="21">
        <v>118</v>
      </c>
      <c r="G34" s="111"/>
      <c r="H34" s="21"/>
      <c r="I34" s="171">
        <v>1967</v>
      </c>
      <c r="J34" s="117"/>
      <c r="K34" s="117" t="s">
        <v>73</v>
      </c>
      <c r="L34" s="117">
        <v>5</v>
      </c>
      <c r="M34" s="117">
        <v>6</v>
      </c>
      <c r="N34" s="172">
        <v>5706.7</v>
      </c>
      <c r="O34" s="177">
        <v>5247.1</v>
      </c>
      <c r="P34" s="172">
        <v>4937</v>
      </c>
      <c r="Q34" s="117">
        <v>317</v>
      </c>
      <c r="R34" s="52">
        <f t="shared" si="1"/>
        <v>8929861.8000000007</v>
      </c>
      <c r="S34" s="52">
        <v>0</v>
      </c>
      <c r="T34" s="52">
        <v>0</v>
      </c>
      <c r="U34" s="52">
        <v>0</v>
      </c>
      <c r="V34" s="52">
        <v>8929861.8000000007</v>
      </c>
      <c r="W34" s="52">
        <f t="shared" si="0"/>
        <v>1701.8661355796535</v>
      </c>
      <c r="X34" s="53">
        <v>11424</v>
      </c>
      <c r="Y34" s="55" t="s">
        <v>123</v>
      </c>
      <c r="Z34" s="52"/>
      <c r="AA34" s="52"/>
      <c r="AB34" s="52"/>
      <c r="AC34" s="52"/>
      <c r="AD34" s="52"/>
      <c r="AE34" s="54"/>
      <c r="AF34" s="55"/>
    </row>
    <row r="35" spans="1:32" s="56" customFormat="1" ht="19.149999999999999" customHeight="1" x14ac:dyDescent="0.3">
      <c r="A35" s="51">
        <v>24</v>
      </c>
      <c r="B35" s="25" t="s">
        <v>69</v>
      </c>
      <c r="C35" s="25" t="s">
        <v>70</v>
      </c>
      <c r="D35" s="112" t="s">
        <v>71</v>
      </c>
      <c r="E35" s="157" t="s">
        <v>93</v>
      </c>
      <c r="F35" s="21">
        <v>120</v>
      </c>
      <c r="G35" s="111"/>
      <c r="H35" s="21"/>
      <c r="I35" s="118">
        <v>1972</v>
      </c>
      <c r="J35" s="118"/>
      <c r="K35" s="124" t="s">
        <v>73</v>
      </c>
      <c r="L35" s="123">
        <v>9</v>
      </c>
      <c r="M35" s="123">
        <v>1</v>
      </c>
      <c r="N35" s="128">
        <v>2524.9</v>
      </c>
      <c r="O35" s="128">
        <v>2252.9</v>
      </c>
      <c r="P35" s="128">
        <v>2252.9</v>
      </c>
      <c r="Q35" s="129">
        <v>73</v>
      </c>
      <c r="R35" s="52">
        <f t="shared" si="1"/>
        <v>2236578</v>
      </c>
      <c r="S35" s="52">
        <v>0</v>
      </c>
      <c r="T35" s="52">
        <v>0</v>
      </c>
      <c r="U35" s="52">
        <v>0</v>
      </c>
      <c r="V35" s="52">
        <v>2236578</v>
      </c>
      <c r="W35" s="52">
        <f t="shared" si="0"/>
        <v>992.7551156287451</v>
      </c>
      <c r="X35" s="53">
        <v>11424</v>
      </c>
      <c r="Y35" s="55" t="s">
        <v>123</v>
      </c>
      <c r="Z35" s="52"/>
      <c r="AA35" s="52"/>
      <c r="AB35" s="52"/>
      <c r="AC35" s="52"/>
      <c r="AD35" s="52"/>
      <c r="AE35" s="54"/>
      <c r="AF35" s="55"/>
    </row>
    <row r="36" spans="1:32" s="56" customFormat="1" ht="19.149999999999999" customHeight="1" x14ac:dyDescent="0.25">
      <c r="A36" s="51">
        <v>25</v>
      </c>
      <c r="B36" s="25" t="s">
        <v>69</v>
      </c>
      <c r="C36" s="25" t="s">
        <v>70</v>
      </c>
      <c r="D36" s="160" t="s">
        <v>71</v>
      </c>
      <c r="E36" s="137" t="s">
        <v>72</v>
      </c>
      <c r="F36" s="21">
        <v>230</v>
      </c>
      <c r="G36" s="111"/>
      <c r="H36" s="21"/>
      <c r="I36" s="117">
        <v>1988</v>
      </c>
      <c r="J36" s="117">
        <v>2019</v>
      </c>
      <c r="K36" s="117" t="s">
        <v>74</v>
      </c>
      <c r="L36" s="117">
        <v>9</v>
      </c>
      <c r="M36" s="117">
        <v>2</v>
      </c>
      <c r="N36" s="172">
        <f>3831.4+584.8</f>
        <v>4416.2</v>
      </c>
      <c r="O36" s="172">
        <v>3831.4</v>
      </c>
      <c r="P36" s="172">
        <v>3795.9</v>
      </c>
      <c r="Q36" s="117">
        <v>166</v>
      </c>
      <c r="R36" s="52">
        <f t="shared" si="1"/>
        <v>3908526</v>
      </c>
      <c r="S36" s="52">
        <v>0</v>
      </c>
      <c r="T36" s="52">
        <v>0</v>
      </c>
      <c r="U36" s="52">
        <v>0</v>
      </c>
      <c r="V36" s="52">
        <v>3908526</v>
      </c>
      <c r="W36" s="52">
        <f t="shared" si="0"/>
        <v>1020.1299785979015</v>
      </c>
      <c r="X36" s="53">
        <v>11424</v>
      </c>
      <c r="Y36" s="55" t="s">
        <v>123</v>
      </c>
      <c r="Z36" s="52"/>
      <c r="AA36" s="52"/>
      <c r="AB36" s="52"/>
      <c r="AC36" s="52"/>
      <c r="AD36" s="52"/>
      <c r="AE36" s="54"/>
      <c r="AF36" s="55"/>
    </row>
    <row r="37" spans="1:32" s="56" customFormat="1" ht="19.149999999999999" customHeight="1" x14ac:dyDescent="0.3">
      <c r="A37" s="51">
        <v>26</v>
      </c>
      <c r="B37" s="25" t="s">
        <v>69</v>
      </c>
      <c r="C37" s="25" t="s">
        <v>70</v>
      </c>
      <c r="D37" s="25" t="s">
        <v>76</v>
      </c>
      <c r="E37" s="157" t="s">
        <v>92</v>
      </c>
      <c r="F37" s="21">
        <v>6</v>
      </c>
      <c r="G37" s="111"/>
      <c r="H37" s="21"/>
      <c r="I37" s="118">
        <v>1973</v>
      </c>
      <c r="J37" s="118"/>
      <c r="K37" s="124" t="s">
        <v>73</v>
      </c>
      <c r="L37" s="123">
        <v>5</v>
      </c>
      <c r="M37" s="123">
        <v>1</v>
      </c>
      <c r="N37" s="128">
        <v>3973.8</v>
      </c>
      <c r="O37" s="128">
        <v>2565.4</v>
      </c>
      <c r="P37" s="128">
        <v>2373.2000000000003</v>
      </c>
      <c r="Q37" s="129">
        <v>185</v>
      </c>
      <c r="R37" s="52">
        <f t="shared" si="1"/>
        <v>7009563</v>
      </c>
      <c r="S37" s="52">
        <v>0</v>
      </c>
      <c r="T37" s="52">
        <v>0</v>
      </c>
      <c r="U37" s="52">
        <v>0</v>
      </c>
      <c r="V37" s="52">
        <v>7009563</v>
      </c>
      <c r="W37" s="52">
        <f t="shared" si="0"/>
        <v>2732.3470024167768</v>
      </c>
      <c r="X37" s="53">
        <v>11424</v>
      </c>
      <c r="Y37" s="55" t="s">
        <v>123</v>
      </c>
      <c r="Z37" s="52"/>
      <c r="AA37" s="52"/>
      <c r="AB37" s="52"/>
      <c r="AC37" s="52"/>
      <c r="AD37" s="52"/>
      <c r="AE37" s="54"/>
      <c r="AF37" s="55"/>
    </row>
    <row r="38" spans="1:32" s="56" customFormat="1" ht="19.149999999999999" customHeight="1" x14ac:dyDescent="0.25">
      <c r="A38" s="51">
        <v>27</v>
      </c>
      <c r="B38" s="25" t="s">
        <v>69</v>
      </c>
      <c r="C38" s="25" t="s">
        <v>70</v>
      </c>
      <c r="D38" s="25" t="s">
        <v>76</v>
      </c>
      <c r="E38" s="137" t="s">
        <v>92</v>
      </c>
      <c r="F38" s="21">
        <v>8</v>
      </c>
      <c r="G38" s="111"/>
      <c r="H38" s="135"/>
      <c r="I38" s="171">
        <v>1971</v>
      </c>
      <c r="J38" s="117"/>
      <c r="K38" s="117" t="s">
        <v>73</v>
      </c>
      <c r="L38" s="117">
        <v>5</v>
      </c>
      <c r="M38" s="117">
        <v>3</v>
      </c>
      <c r="N38" s="172">
        <v>3721</v>
      </c>
      <c r="O38" s="177">
        <v>2838.5</v>
      </c>
      <c r="P38" s="172">
        <v>2707.4</v>
      </c>
      <c r="Q38" s="117">
        <v>266</v>
      </c>
      <c r="R38" s="52">
        <f t="shared" si="1"/>
        <v>6338334</v>
      </c>
      <c r="S38" s="52">
        <v>0</v>
      </c>
      <c r="T38" s="52">
        <v>0</v>
      </c>
      <c r="U38" s="52">
        <v>0</v>
      </c>
      <c r="V38" s="52">
        <v>6338334</v>
      </c>
      <c r="W38" s="52">
        <f t="shared" si="0"/>
        <v>2232.9871410956489</v>
      </c>
      <c r="X38" s="53">
        <v>11424</v>
      </c>
      <c r="Y38" s="55" t="s">
        <v>123</v>
      </c>
      <c r="Z38" s="52"/>
      <c r="AA38" s="52"/>
      <c r="AB38" s="52"/>
      <c r="AC38" s="52"/>
      <c r="AD38" s="52"/>
      <c r="AE38" s="54"/>
      <c r="AF38" s="55"/>
    </row>
    <row r="39" spans="1:32" s="56" customFormat="1" ht="19.149999999999999" customHeight="1" x14ac:dyDescent="0.25">
      <c r="A39" s="51">
        <v>28</v>
      </c>
      <c r="B39" s="25" t="s">
        <v>69</v>
      </c>
      <c r="C39" s="25" t="s">
        <v>70</v>
      </c>
      <c r="D39" s="160" t="s">
        <v>71</v>
      </c>
      <c r="E39" s="137" t="s">
        <v>99</v>
      </c>
      <c r="F39" s="113" t="s">
        <v>118</v>
      </c>
      <c r="G39" s="111"/>
      <c r="H39" s="21"/>
      <c r="I39" s="173">
        <v>1983</v>
      </c>
      <c r="J39" s="173">
        <v>2019</v>
      </c>
      <c r="K39" s="173" t="s">
        <v>73</v>
      </c>
      <c r="L39" s="174">
        <v>9</v>
      </c>
      <c r="M39" s="174">
        <v>7</v>
      </c>
      <c r="N39" s="180">
        <v>25683.21</v>
      </c>
      <c r="O39" s="180">
        <v>13872</v>
      </c>
      <c r="P39" s="180">
        <v>13284.8</v>
      </c>
      <c r="Q39" s="179">
        <v>555</v>
      </c>
      <c r="R39" s="52">
        <f t="shared" si="1"/>
        <v>16368810</v>
      </c>
      <c r="S39" s="52">
        <v>0</v>
      </c>
      <c r="T39" s="52">
        <v>0</v>
      </c>
      <c r="U39" s="52">
        <v>0</v>
      </c>
      <c r="V39" s="52">
        <v>16368810</v>
      </c>
      <c r="W39" s="52">
        <f t="shared" si="0"/>
        <v>1179.9891868512111</v>
      </c>
      <c r="X39" s="53">
        <v>11424</v>
      </c>
      <c r="Y39" s="55" t="s">
        <v>123</v>
      </c>
      <c r="Z39" s="52"/>
      <c r="AA39" s="52"/>
      <c r="AB39" s="52"/>
      <c r="AC39" s="52"/>
      <c r="AD39" s="52"/>
      <c r="AE39" s="54"/>
      <c r="AF39" s="55"/>
    </row>
    <row r="40" spans="1:32" s="56" customFormat="1" ht="19.149999999999999" customHeight="1" x14ac:dyDescent="0.25">
      <c r="A40" s="51">
        <v>29</v>
      </c>
      <c r="B40" s="25" t="s">
        <v>69</v>
      </c>
      <c r="C40" s="25" t="s">
        <v>70</v>
      </c>
      <c r="D40" s="112" t="s">
        <v>71</v>
      </c>
      <c r="E40" s="137" t="s">
        <v>99</v>
      </c>
      <c r="F40" s="113" t="s">
        <v>100</v>
      </c>
      <c r="G40" s="111"/>
      <c r="H40" s="21"/>
      <c r="I40" s="117">
        <v>1973</v>
      </c>
      <c r="J40" s="117">
        <v>2015</v>
      </c>
      <c r="K40" s="117" t="s">
        <v>73</v>
      </c>
      <c r="L40" s="117">
        <v>9</v>
      </c>
      <c r="M40" s="117">
        <v>4</v>
      </c>
      <c r="N40" s="172">
        <v>8299.2000000000007</v>
      </c>
      <c r="O40" s="172">
        <v>7533.9</v>
      </c>
      <c r="P40" s="172">
        <f>O40-124.6</f>
        <v>7409.2999999999993</v>
      </c>
      <c r="Q40" s="117">
        <v>360</v>
      </c>
      <c r="R40" s="52">
        <f t="shared" si="1"/>
        <v>7633797</v>
      </c>
      <c r="S40" s="52">
        <v>0</v>
      </c>
      <c r="T40" s="52">
        <v>0</v>
      </c>
      <c r="U40" s="52">
        <v>0</v>
      </c>
      <c r="V40" s="52">
        <v>7633797</v>
      </c>
      <c r="W40" s="52">
        <f t="shared" si="0"/>
        <v>1013.2596663082866</v>
      </c>
      <c r="X40" s="53">
        <v>11424</v>
      </c>
      <c r="Y40" s="55" t="s">
        <v>123</v>
      </c>
      <c r="Z40" s="52"/>
      <c r="AA40" s="52"/>
      <c r="AB40" s="52"/>
      <c r="AC40" s="52"/>
      <c r="AD40" s="52"/>
      <c r="AE40" s="54"/>
      <c r="AF40" s="55"/>
    </row>
    <row r="41" spans="1:32" s="56" customFormat="1" ht="19.149999999999999" customHeight="1" x14ac:dyDescent="0.25">
      <c r="A41" s="51">
        <v>30</v>
      </c>
      <c r="B41" s="25" t="s">
        <v>69</v>
      </c>
      <c r="C41" s="25" t="s">
        <v>70</v>
      </c>
      <c r="D41" s="112" t="s">
        <v>71</v>
      </c>
      <c r="E41" s="137" t="s">
        <v>99</v>
      </c>
      <c r="F41" s="21">
        <v>76</v>
      </c>
      <c r="G41" s="111"/>
      <c r="H41" s="135"/>
      <c r="I41" s="171">
        <v>1974</v>
      </c>
      <c r="J41" s="117"/>
      <c r="K41" s="117" t="s">
        <v>73</v>
      </c>
      <c r="L41" s="117">
        <v>5</v>
      </c>
      <c r="M41" s="117">
        <v>6</v>
      </c>
      <c r="N41" s="172">
        <v>4676.3</v>
      </c>
      <c r="O41" s="177">
        <v>4173.5</v>
      </c>
      <c r="P41" s="172">
        <v>4063</v>
      </c>
      <c r="Q41" s="117">
        <v>185</v>
      </c>
      <c r="R41" s="52">
        <f t="shared" si="1"/>
        <v>7617321.5999999996</v>
      </c>
      <c r="S41" s="52">
        <v>0</v>
      </c>
      <c r="T41" s="52">
        <v>0</v>
      </c>
      <c r="U41" s="52">
        <v>0</v>
      </c>
      <c r="V41" s="52">
        <v>7617321.5999999996</v>
      </c>
      <c r="W41" s="52">
        <f t="shared" si="0"/>
        <v>1825.1639151791062</v>
      </c>
      <c r="X41" s="53">
        <v>11424</v>
      </c>
      <c r="Y41" s="55" t="s">
        <v>123</v>
      </c>
      <c r="Z41" s="52"/>
      <c r="AA41" s="52"/>
      <c r="AB41" s="52"/>
      <c r="AC41" s="52"/>
      <c r="AD41" s="52"/>
      <c r="AE41" s="54"/>
      <c r="AF41" s="55"/>
    </row>
    <row r="42" spans="1:32" s="56" customFormat="1" ht="19.149999999999999" customHeight="1" x14ac:dyDescent="0.25">
      <c r="A42" s="51">
        <v>31</v>
      </c>
      <c r="B42" s="25" t="s">
        <v>69</v>
      </c>
      <c r="C42" s="25" t="s">
        <v>70</v>
      </c>
      <c r="D42" s="160" t="s">
        <v>78</v>
      </c>
      <c r="E42" s="137" t="s">
        <v>81</v>
      </c>
      <c r="F42" s="140" t="s">
        <v>88</v>
      </c>
      <c r="G42" s="111"/>
      <c r="H42" s="21"/>
      <c r="I42" s="118">
        <v>1957</v>
      </c>
      <c r="J42" s="118">
        <v>2021</v>
      </c>
      <c r="K42" s="117" t="s">
        <v>73</v>
      </c>
      <c r="L42" s="123">
        <v>4</v>
      </c>
      <c r="M42" s="123">
        <v>4</v>
      </c>
      <c r="N42" s="125">
        <v>3876.9</v>
      </c>
      <c r="O42" s="125">
        <v>3510.6</v>
      </c>
      <c r="P42" s="132">
        <v>3454.9</v>
      </c>
      <c r="Q42" s="126">
        <v>122</v>
      </c>
      <c r="R42" s="52">
        <f t="shared" si="1"/>
        <v>13453020</v>
      </c>
      <c r="S42" s="52">
        <v>0</v>
      </c>
      <c r="T42" s="52">
        <v>0</v>
      </c>
      <c r="U42" s="52">
        <v>0</v>
      </c>
      <c r="V42" s="52">
        <v>13453020</v>
      </c>
      <c r="W42" s="52">
        <f t="shared" si="0"/>
        <v>3832.114168518202</v>
      </c>
      <c r="X42" s="53">
        <v>11424</v>
      </c>
      <c r="Y42" s="55" t="s">
        <v>123</v>
      </c>
      <c r="Z42" s="52"/>
      <c r="AA42" s="52"/>
      <c r="AB42" s="52"/>
      <c r="AC42" s="52"/>
      <c r="AD42" s="52"/>
      <c r="AE42" s="54"/>
      <c r="AF42" s="55"/>
    </row>
    <row r="43" spans="1:32" s="56" customFormat="1" ht="19.149999999999999" customHeight="1" x14ac:dyDescent="0.25">
      <c r="A43" s="51">
        <v>32</v>
      </c>
      <c r="B43" s="25" t="s">
        <v>69</v>
      </c>
      <c r="C43" s="25" t="s">
        <v>70</v>
      </c>
      <c r="D43" s="160" t="s">
        <v>103</v>
      </c>
      <c r="E43" s="137" t="s">
        <v>104</v>
      </c>
      <c r="F43" s="21">
        <v>1</v>
      </c>
      <c r="G43" s="111"/>
      <c r="H43" s="21"/>
      <c r="I43" s="118">
        <v>1978</v>
      </c>
      <c r="J43" s="118">
        <v>2019</v>
      </c>
      <c r="K43" s="124" t="s">
        <v>73</v>
      </c>
      <c r="L43" s="130" t="s">
        <v>109</v>
      </c>
      <c r="M43" s="123">
        <v>10</v>
      </c>
      <c r="N43" s="128">
        <v>17918.7</v>
      </c>
      <c r="O43" s="128">
        <v>15224.8</v>
      </c>
      <c r="P43" s="128">
        <v>14474</v>
      </c>
      <c r="Q43" s="129">
        <v>533</v>
      </c>
      <c r="R43" s="52">
        <f t="shared" si="1"/>
        <v>19566258</v>
      </c>
      <c r="S43" s="52">
        <v>0</v>
      </c>
      <c r="T43" s="52">
        <v>0</v>
      </c>
      <c r="U43" s="52">
        <v>0</v>
      </c>
      <c r="V43" s="52">
        <v>19566258</v>
      </c>
      <c r="W43" s="52">
        <f t="shared" si="0"/>
        <v>1285.1569807156745</v>
      </c>
      <c r="X43" s="53">
        <v>11424</v>
      </c>
      <c r="Y43" s="55" t="s">
        <v>123</v>
      </c>
      <c r="Z43" s="52"/>
      <c r="AA43" s="52"/>
      <c r="AB43" s="52"/>
      <c r="AC43" s="52"/>
      <c r="AD43" s="52"/>
      <c r="AE43" s="54"/>
      <c r="AF43" s="55"/>
    </row>
    <row r="44" spans="1:32" s="56" customFormat="1" ht="19.149999999999999" customHeight="1" x14ac:dyDescent="0.25">
      <c r="A44" s="51">
        <v>33</v>
      </c>
      <c r="B44" s="25" t="s">
        <v>69</v>
      </c>
      <c r="C44" s="25" t="s">
        <v>70</v>
      </c>
      <c r="D44" s="160" t="s">
        <v>103</v>
      </c>
      <c r="E44" s="137" t="s">
        <v>104</v>
      </c>
      <c r="F44" s="21">
        <v>6</v>
      </c>
      <c r="G44" s="111"/>
      <c r="H44" s="135"/>
      <c r="I44" s="171">
        <v>1967</v>
      </c>
      <c r="J44" s="117"/>
      <c r="K44" s="117" t="s">
        <v>73</v>
      </c>
      <c r="L44" s="117">
        <v>4</v>
      </c>
      <c r="M44" s="117">
        <v>3</v>
      </c>
      <c r="N44" s="172">
        <v>2184.3000000000002</v>
      </c>
      <c r="O44" s="177">
        <v>2005.5</v>
      </c>
      <c r="P44" s="172">
        <v>1799</v>
      </c>
      <c r="Q44" s="117">
        <v>88</v>
      </c>
      <c r="R44" s="52">
        <f t="shared" si="1"/>
        <v>6831404.7999999998</v>
      </c>
      <c r="S44" s="52">
        <v>0</v>
      </c>
      <c r="T44" s="52">
        <v>0</v>
      </c>
      <c r="U44" s="52">
        <v>0</v>
      </c>
      <c r="V44" s="52">
        <v>6831404.7999999998</v>
      </c>
      <c r="W44" s="52">
        <f t="shared" si="0"/>
        <v>3406.3349788082774</v>
      </c>
      <c r="X44" s="53">
        <v>11424</v>
      </c>
      <c r="Y44" s="55" t="s">
        <v>123</v>
      </c>
      <c r="Z44" s="52"/>
      <c r="AA44" s="52"/>
      <c r="AB44" s="52"/>
      <c r="AC44" s="52"/>
      <c r="AD44" s="52"/>
      <c r="AE44" s="54"/>
      <c r="AF44" s="55"/>
    </row>
    <row r="45" spans="1:32" s="187" customFormat="1" ht="19.149999999999999" customHeight="1" thickBot="1" x14ac:dyDescent="0.3">
      <c r="A45" s="181">
        <v>34</v>
      </c>
      <c r="B45" s="146" t="s">
        <v>69</v>
      </c>
      <c r="C45" s="146" t="s">
        <v>70</v>
      </c>
      <c r="D45" s="147" t="s">
        <v>78</v>
      </c>
      <c r="E45" s="148" t="s">
        <v>91</v>
      </c>
      <c r="F45" s="161" t="s">
        <v>82</v>
      </c>
      <c r="G45" s="162"/>
      <c r="H45" s="182"/>
      <c r="I45" s="181">
        <v>1991</v>
      </c>
      <c r="J45" s="181">
        <v>2020</v>
      </c>
      <c r="K45" s="181" t="s">
        <v>73</v>
      </c>
      <c r="L45" s="181">
        <v>12</v>
      </c>
      <c r="M45" s="181">
        <v>2</v>
      </c>
      <c r="N45" s="92">
        <v>7950</v>
      </c>
      <c r="O45" s="92">
        <v>5063.8999999999996</v>
      </c>
      <c r="P45" s="92">
        <v>5003.3999999999996</v>
      </c>
      <c r="Q45" s="93">
        <v>143</v>
      </c>
      <c r="R45" s="183">
        <f t="shared" si="1"/>
        <v>6210810.5999999996</v>
      </c>
      <c r="S45" s="183">
        <v>0</v>
      </c>
      <c r="T45" s="183">
        <v>0</v>
      </c>
      <c r="U45" s="183">
        <v>0</v>
      </c>
      <c r="V45" s="183">
        <v>6210810.5999999996</v>
      </c>
      <c r="W45" s="183">
        <f t="shared" si="0"/>
        <v>1226.487608365094</v>
      </c>
      <c r="X45" s="184">
        <v>11424</v>
      </c>
      <c r="Y45" s="185" t="s">
        <v>123</v>
      </c>
      <c r="Z45" s="183"/>
      <c r="AA45" s="183"/>
      <c r="AB45" s="183"/>
      <c r="AC45" s="183"/>
      <c r="AD45" s="183"/>
      <c r="AE45" s="186"/>
      <c r="AF45" s="185"/>
    </row>
    <row r="46" spans="1:32" s="212" customFormat="1" ht="22.9" customHeight="1" thickBot="1" x14ac:dyDescent="0.35">
      <c r="A46" s="240" t="s">
        <v>111</v>
      </c>
      <c r="B46" s="241"/>
      <c r="C46" s="241"/>
      <c r="D46" s="241"/>
      <c r="E46" s="242"/>
      <c r="F46" s="206"/>
      <c r="G46" s="207"/>
      <c r="H46" s="207"/>
      <c r="I46" s="207" t="s">
        <v>124</v>
      </c>
      <c r="J46" s="207"/>
      <c r="K46" s="207" t="s">
        <v>124</v>
      </c>
      <c r="L46" s="207" t="s">
        <v>124</v>
      </c>
      <c r="M46" s="207" t="s">
        <v>124</v>
      </c>
      <c r="N46" s="208">
        <f t="shared" ref="N46:V46" si="2">SUM(N12:N45)</f>
        <v>191119.49999999997</v>
      </c>
      <c r="O46" s="208">
        <f t="shared" si="2"/>
        <v>156323.13999999996</v>
      </c>
      <c r="P46" s="208">
        <f t="shared" si="2"/>
        <v>146556.18999999997</v>
      </c>
      <c r="Q46" s="209">
        <f t="shared" si="2"/>
        <v>7028</v>
      </c>
      <c r="R46" s="208">
        <f t="shared" si="2"/>
        <v>227909993.59999999</v>
      </c>
      <c r="S46" s="208">
        <f t="shared" si="2"/>
        <v>0</v>
      </c>
      <c r="T46" s="208">
        <f t="shared" si="2"/>
        <v>0</v>
      </c>
      <c r="U46" s="208">
        <f t="shared" si="2"/>
        <v>0</v>
      </c>
      <c r="V46" s="208">
        <f t="shared" si="2"/>
        <v>227909993.59999999</v>
      </c>
      <c r="W46" s="208">
        <f>R46/O46</f>
        <v>1457.9415024544674</v>
      </c>
      <c r="X46" s="210">
        <v>11424</v>
      </c>
      <c r="Y46" s="211" t="s">
        <v>124</v>
      </c>
    </row>
    <row r="47" spans="1:32" s="202" customFormat="1" ht="13.9" customHeight="1" x14ac:dyDescent="0.25">
      <c r="A47" s="192"/>
      <c r="B47" s="193"/>
      <c r="C47" s="193"/>
      <c r="D47" s="194"/>
      <c r="E47" s="195"/>
      <c r="F47" s="196"/>
      <c r="G47" s="192"/>
      <c r="H47" s="192"/>
      <c r="I47" s="197"/>
      <c r="J47" s="197"/>
      <c r="K47" s="197"/>
      <c r="L47" s="197"/>
      <c r="M47" s="197"/>
      <c r="N47" s="198"/>
      <c r="O47" s="198"/>
      <c r="P47" s="198"/>
      <c r="Q47" s="199"/>
      <c r="R47" s="198"/>
      <c r="S47" s="198"/>
      <c r="T47" s="198"/>
      <c r="U47" s="198"/>
      <c r="V47" s="198"/>
      <c r="W47" s="198"/>
      <c r="X47" s="200"/>
      <c r="Y47" s="201"/>
    </row>
    <row r="48" spans="1:32" x14ac:dyDescent="0.25">
      <c r="A48" s="94" t="s">
        <v>83</v>
      </c>
    </row>
  </sheetData>
  <sheetProtection autoFilter="0"/>
  <autoFilter ref="A10:AF10"/>
  <mergeCells count="31">
    <mergeCell ref="S1:Y1"/>
    <mergeCell ref="A5:Y5"/>
    <mergeCell ref="C7:C9"/>
    <mergeCell ref="D7:D9"/>
    <mergeCell ref="N6:N8"/>
    <mergeCell ref="A6:A9"/>
    <mergeCell ref="B6:H6"/>
    <mergeCell ref="I6:J6"/>
    <mergeCell ref="K6:K9"/>
    <mergeCell ref="L6:L9"/>
    <mergeCell ref="O6:P6"/>
    <mergeCell ref="W6:W8"/>
    <mergeCell ref="R6:V6"/>
    <mergeCell ref="Q6:Q8"/>
    <mergeCell ref="B7:B9"/>
    <mergeCell ref="I7:I9"/>
    <mergeCell ref="A46:E46"/>
    <mergeCell ref="V2:Y2"/>
    <mergeCell ref="V3:Y3"/>
    <mergeCell ref="E7:E9"/>
    <mergeCell ref="F7:F9"/>
    <mergeCell ref="G7:G9"/>
    <mergeCell ref="H7:H9"/>
    <mergeCell ref="J7:J9"/>
    <mergeCell ref="R7:R8"/>
    <mergeCell ref="S7:V7"/>
    <mergeCell ref="O7:O8"/>
    <mergeCell ref="P7:P8"/>
    <mergeCell ref="Y6:Y9"/>
    <mergeCell ref="X6:X8"/>
    <mergeCell ref="M6:M9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52" fitToWidth="0" fitToHeight="0" pageOrder="overThenDown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1" stopIfTrue="1" id="{A22C504A-2C9A-413B-A6F1-17276ACD5ADC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C47:H47 J44:O44 J41:O41 J15:O15 J28:O29 J38:O38 J34:O34 J25 J17:O17 J31:O32 J14:M14 O14 J20:O22 J12:O12 L25:O25 F46:H46</xm:sqref>
        </x14:conditionalFormatting>
        <x14:conditionalFormatting xmlns:xm="http://schemas.microsoft.com/office/excel/2006/main">
          <x14:cfRule type="expression" priority="2" stopIfTrue="1" id="{34A58E0A-4923-4834-8468-A0C6FCCAB20F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D37:D38</xm:sqref>
        </x14:conditionalFormatting>
        <x14:conditionalFormatting xmlns:xm="http://schemas.microsoft.com/office/excel/2006/main">
          <x14:cfRule type="expression" priority="5" stopIfTrue="1" id="{92801DB7-E6D3-45FC-A003-BB7C351757C8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D19:D22</xm:sqref>
        </x14:conditionalFormatting>
        <x14:conditionalFormatting xmlns:xm="http://schemas.microsoft.com/office/excel/2006/main">
          <x14:cfRule type="expression" priority="4" stopIfTrue="1" id="{F5F492C8-22CC-4951-AF70-EE714000BC36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D16:D17</xm:sqref>
        </x14:conditionalFormatting>
        <x14:conditionalFormatting xmlns:xm="http://schemas.microsoft.com/office/excel/2006/main">
          <x14:cfRule type="expression" priority="3" stopIfTrue="1" id="{4EF043B7-4CD9-4890-BC33-D961A3313986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D23:D25</xm:sqref>
        </x14:conditionalFormatting>
        <x14:conditionalFormatting xmlns:xm="http://schemas.microsoft.com/office/excel/2006/main">
          <x14:cfRule type="expression" priority="1" stopIfTrue="1" id="{BE65F295-E764-466C-A04D-6BA2A2149733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AS98"/>
  <sheetViews>
    <sheetView view="pageBreakPreview" topLeftCell="AA31" zoomScale="83" zoomScaleNormal="70" zoomScaleSheetLayoutView="83" workbookViewId="0">
      <selection activeCell="AJ3" sqref="AJ3"/>
    </sheetView>
  </sheetViews>
  <sheetFormatPr defaultColWidth="9.140625" defaultRowHeight="18.75" x14ac:dyDescent="0.3"/>
  <cols>
    <col min="1" max="1" width="6.85546875" style="13" customWidth="1"/>
    <col min="2" max="2" width="9.42578125" style="14" customWidth="1"/>
    <col min="3" max="3" width="16.42578125" style="15" customWidth="1"/>
    <col min="4" max="4" width="14.140625" style="15" customWidth="1"/>
    <col min="5" max="5" width="20" style="16" customWidth="1"/>
    <col min="6" max="6" width="6.42578125" style="17" customWidth="1"/>
    <col min="7" max="8" width="4.5703125" style="17" customWidth="1"/>
    <col min="9" max="9" width="18.85546875" style="18" customWidth="1"/>
    <col min="10" max="10" width="15" style="18" customWidth="1"/>
    <col min="11" max="12" width="15.7109375" style="18" customWidth="1"/>
    <col min="13" max="13" width="16.5703125" style="18" customWidth="1"/>
    <col min="14" max="14" width="10" style="18" bestFit="1" customWidth="1"/>
    <col min="15" max="15" width="18" style="18" customWidth="1"/>
    <col min="16" max="16" width="5.5703125" style="18" customWidth="1"/>
    <col min="17" max="17" width="18.7109375" style="18" customWidth="1"/>
    <col min="18" max="18" width="13.7109375" style="18" customWidth="1"/>
    <col min="19" max="19" width="18.28515625" style="18" customWidth="1"/>
    <col min="20" max="20" width="7" style="18" customWidth="1"/>
    <col min="21" max="21" width="7.7109375" style="18" customWidth="1"/>
    <col min="22" max="22" width="13.140625" style="18" customWidth="1"/>
    <col min="23" max="23" width="18.28515625" style="18" customWidth="1"/>
    <col min="24" max="24" width="12.7109375" style="18" customWidth="1"/>
    <col min="25" max="25" width="15.5703125" style="18" customWidth="1"/>
    <col min="26" max="28" width="7" style="18" customWidth="1"/>
    <col min="29" max="29" width="8.7109375" style="18" customWidth="1"/>
    <col min="30" max="31" width="9.140625" style="18" customWidth="1"/>
    <col min="32" max="34" width="7" style="18" customWidth="1"/>
    <col min="35" max="35" width="11.85546875" style="18" customWidth="1"/>
    <col min="36" max="43" width="7" style="18" customWidth="1"/>
    <col min="44" max="44" width="17" style="18" customWidth="1"/>
    <col min="45" max="45" width="15.7109375" style="18" customWidth="1"/>
    <col min="46" max="46" width="9.140625" style="18"/>
    <col min="47" max="47" width="15.28515625" style="18" bestFit="1" customWidth="1"/>
    <col min="48" max="48" width="15.28515625" style="18" customWidth="1"/>
    <col min="49" max="16384" width="9.140625" style="18"/>
  </cols>
  <sheetData>
    <row r="1" spans="1:45" ht="28.15" customHeight="1" x14ac:dyDescent="0.3">
      <c r="J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52"/>
      <c r="X1" s="252"/>
      <c r="Y1" s="252"/>
      <c r="Z1" s="252"/>
      <c r="AA1" s="252"/>
      <c r="AB1" s="252"/>
      <c r="AC1" s="252"/>
      <c r="AD1" s="252"/>
      <c r="AE1" s="252"/>
      <c r="AF1" s="19"/>
      <c r="AG1" s="19"/>
      <c r="AH1" s="252" t="s">
        <v>84</v>
      </c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</row>
    <row r="2" spans="1:45" ht="45.95" customHeight="1" x14ac:dyDescent="0.3">
      <c r="J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97"/>
      <c r="X2" s="97"/>
      <c r="Y2" s="97"/>
      <c r="Z2" s="97"/>
      <c r="AA2" s="97"/>
      <c r="AB2" s="97"/>
      <c r="AC2" s="97"/>
      <c r="AD2" s="97"/>
      <c r="AE2" s="97"/>
      <c r="AF2" s="19"/>
      <c r="AG2" s="19"/>
      <c r="AH2" s="97"/>
      <c r="AI2" s="97"/>
      <c r="AJ2" s="97"/>
      <c r="AK2" s="97"/>
      <c r="AL2" s="97"/>
      <c r="AM2" s="97"/>
      <c r="AN2" s="97"/>
      <c r="AO2" s="252" t="s">
        <v>85</v>
      </c>
      <c r="AP2" s="252"/>
      <c r="AQ2" s="252"/>
      <c r="AR2" s="252"/>
      <c r="AS2" s="252"/>
    </row>
    <row r="3" spans="1:45" ht="61.5" customHeight="1" x14ac:dyDescent="0.3">
      <c r="J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97"/>
      <c r="X3" s="97"/>
      <c r="Y3" s="97"/>
      <c r="Z3" s="97"/>
      <c r="AA3" s="97"/>
      <c r="AB3" s="97"/>
      <c r="AC3" s="97"/>
      <c r="AD3" s="97"/>
      <c r="AE3" s="97"/>
      <c r="AF3" s="19"/>
      <c r="AG3" s="19"/>
      <c r="AH3" s="97"/>
      <c r="AI3" s="97"/>
      <c r="AJ3" s="107"/>
      <c r="AK3" s="97"/>
      <c r="AL3" s="97"/>
      <c r="AM3" s="252" t="s">
        <v>127</v>
      </c>
      <c r="AN3" s="252"/>
      <c r="AO3" s="252"/>
      <c r="AP3" s="252"/>
      <c r="AQ3" s="252"/>
      <c r="AR3" s="252"/>
      <c r="AS3" s="252"/>
    </row>
    <row r="4" spans="1:45" ht="52.35" customHeight="1" x14ac:dyDescent="0.3">
      <c r="J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97"/>
      <c r="X4" s="97"/>
      <c r="Y4" s="97"/>
      <c r="Z4" s="97"/>
      <c r="AA4" s="97"/>
      <c r="AB4" s="97"/>
      <c r="AC4" s="97"/>
      <c r="AD4" s="97"/>
      <c r="AE4" s="97"/>
      <c r="AF4" s="19"/>
      <c r="AG4" s="19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</row>
    <row r="5" spans="1:45" ht="57" customHeight="1" x14ac:dyDescent="0.3">
      <c r="A5" s="253" t="s">
        <v>119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4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</row>
    <row r="6" spans="1:45" ht="34.5" customHeight="1" x14ac:dyDescent="0.3">
      <c r="A6" s="256" t="s">
        <v>33</v>
      </c>
      <c r="B6" s="255" t="s">
        <v>1</v>
      </c>
      <c r="C6" s="255"/>
      <c r="D6" s="255"/>
      <c r="E6" s="255"/>
      <c r="F6" s="255"/>
      <c r="G6" s="255"/>
      <c r="H6" s="255"/>
      <c r="I6" s="255" t="s">
        <v>34</v>
      </c>
      <c r="J6" s="255" t="s">
        <v>35</v>
      </c>
      <c r="K6" s="255"/>
      <c r="L6" s="255"/>
      <c r="M6" s="255"/>
      <c r="N6" s="255"/>
      <c r="O6" s="255"/>
      <c r="P6" s="251" t="s">
        <v>36</v>
      </c>
      <c r="Q6" s="251"/>
      <c r="R6" s="251" t="s">
        <v>37</v>
      </c>
      <c r="S6" s="251"/>
      <c r="T6" s="251" t="s">
        <v>38</v>
      </c>
      <c r="U6" s="251"/>
      <c r="V6" s="251" t="s">
        <v>39</v>
      </c>
      <c r="W6" s="251"/>
      <c r="X6" s="257" t="s">
        <v>40</v>
      </c>
      <c r="Y6" s="258"/>
      <c r="Z6" s="251" t="s">
        <v>41</v>
      </c>
      <c r="AA6" s="251"/>
      <c r="AB6" s="251" t="s">
        <v>42</v>
      </c>
      <c r="AC6" s="251"/>
      <c r="AD6" s="251" t="s">
        <v>43</v>
      </c>
      <c r="AE6" s="251"/>
      <c r="AF6" s="251" t="s">
        <v>44</v>
      </c>
      <c r="AG6" s="251"/>
      <c r="AH6" s="255" t="s">
        <v>45</v>
      </c>
      <c r="AI6" s="255"/>
      <c r="AJ6" s="255"/>
      <c r="AK6" s="255"/>
      <c r="AL6" s="255"/>
      <c r="AM6" s="255"/>
      <c r="AN6" s="255"/>
      <c r="AO6" s="255"/>
      <c r="AP6" s="255"/>
      <c r="AQ6" s="255"/>
      <c r="AR6" s="251" t="s">
        <v>46</v>
      </c>
      <c r="AS6" s="251" t="s">
        <v>47</v>
      </c>
    </row>
    <row r="7" spans="1:45" ht="166.15" customHeight="1" x14ac:dyDescent="0.3">
      <c r="A7" s="256"/>
      <c r="B7" s="251" t="s">
        <v>13</v>
      </c>
      <c r="C7" s="251" t="s">
        <v>14</v>
      </c>
      <c r="D7" s="251" t="s">
        <v>15</v>
      </c>
      <c r="E7" s="251" t="s">
        <v>16</v>
      </c>
      <c r="F7" s="251" t="s">
        <v>17</v>
      </c>
      <c r="G7" s="251" t="s">
        <v>18</v>
      </c>
      <c r="H7" s="251" t="s">
        <v>19</v>
      </c>
      <c r="I7" s="255"/>
      <c r="J7" s="98" t="s">
        <v>48</v>
      </c>
      <c r="K7" s="98" t="s">
        <v>49</v>
      </c>
      <c r="L7" s="98" t="s">
        <v>50</v>
      </c>
      <c r="M7" s="98" t="s">
        <v>51</v>
      </c>
      <c r="N7" s="98" t="s">
        <v>52</v>
      </c>
      <c r="O7" s="98" t="s">
        <v>53</v>
      </c>
      <c r="P7" s="251"/>
      <c r="Q7" s="251"/>
      <c r="R7" s="251"/>
      <c r="S7" s="251"/>
      <c r="T7" s="251"/>
      <c r="U7" s="251"/>
      <c r="V7" s="251"/>
      <c r="W7" s="251"/>
      <c r="X7" s="259"/>
      <c r="Y7" s="260"/>
      <c r="Z7" s="251"/>
      <c r="AA7" s="251"/>
      <c r="AB7" s="251"/>
      <c r="AC7" s="251"/>
      <c r="AD7" s="251"/>
      <c r="AE7" s="251"/>
      <c r="AF7" s="251"/>
      <c r="AG7" s="251"/>
      <c r="AH7" s="251" t="s">
        <v>54</v>
      </c>
      <c r="AI7" s="251"/>
      <c r="AJ7" s="251" t="s">
        <v>55</v>
      </c>
      <c r="AK7" s="251"/>
      <c r="AL7" s="251" t="s">
        <v>56</v>
      </c>
      <c r="AM7" s="251"/>
      <c r="AN7" s="251" t="s">
        <v>57</v>
      </c>
      <c r="AO7" s="251"/>
      <c r="AP7" s="251" t="s">
        <v>58</v>
      </c>
      <c r="AQ7" s="251"/>
      <c r="AR7" s="251"/>
      <c r="AS7" s="251"/>
    </row>
    <row r="8" spans="1:45" ht="37.5" x14ac:dyDescent="0.3">
      <c r="A8" s="256"/>
      <c r="B8" s="251"/>
      <c r="C8" s="251"/>
      <c r="D8" s="251"/>
      <c r="E8" s="251"/>
      <c r="F8" s="251"/>
      <c r="G8" s="251"/>
      <c r="H8" s="251"/>
      <c r="I8" s="99" t="s">
        <v>31</v>
      </c>
      <c r="J8" s="99" t="s">
        <v>31</v>
      </c>
      <c r="K8" s="99" t="s">
        <v>31</v>
      </c>
      <c r="L8" s="99" t="s">
        <v>31</v>
      </c>
      <c r="M8" s="99" t="s">
        <v>31</v>
      </c>
      <c r="N8" s="99" t="s">
        <v>31</v>
      </c>
      <c r="O8" s="99" t="s">
        <v>31</v>
      </c>
      <c r="P8" s="20" t="s">
        <v>59</v>
      </c>
      <c r="Q8" s="99" t="s">
        <v>31</v>
      </c>
      <c r="R8" s="99" t="s">
        <v>60</v>
      </c>
      <c r="S8" s="99" t="s">
        <v>31</v>
      </c>
      <c r="T8" s="99" t="s">
        <v>60</v>
      </c>
      <c r="U8" s="20" t="s">
        <v>31</v>
      </c>
      <c r="V8" s="99" t="s">
        <v>60</v>
      </c>
      <c r="W8" s="99" t="s">
        <v>31</v>
      </c>
      <c r="X8" s="99" t="s">
        <v>60</v>
      </c>
      <c r="Y8" s="99" t="s">
        <v>31</v>
      </c>
      <c r="Z8" s="99" t="s">
        <v>61</v>
      </c>
      <c r="AA8" s="20" t="s">
        <v>31</v>
      </c>
      <c r="AB8" s="99" t="s">
        <v>60</v>
      </c>
      <c r="AC8" s="99" t="s">
        <v>31</v>
      </c>
      <c r="AD8" s="99" t="s">
        <v>60</v>
      </c>
      <c r="AE8" s="99" t="s">
        <v>31</v>
      </c>
      <c r="AF8" s="20" t="s">
        <v>59</v>
      </c>
      <c r="AG8" s="99" t="s">
        <v>31</v>
      </c>
      <c r="AH8" s="20" t="s">
        <v>59</v>
      </c>
      <c r="AI8" s="99" t="s">
        <v>31</v>
      </c>
      <c r="AJ8" s="20" t="s">
        <v>59</v>
      </c>
      <c r="AK8" s="99" t="s">
        <v>31</v>
      </c>
      <c r="AL8" s="20" t="s">
        <v>59</v>
      </c>
      <c r="AM8" s="99" t="s">
        <v>31</v>
      </c>
      <c r="AN8" s="20" t="s">
        <v>59</v>
      </c>
      <c r="AO8" s="99" t="s">
        <v>31</v>
      </c>
      <c r="AP8" s="20" t="s">
        <v>59</v>
      </c>
      <c r="AQ8" s="99" t="s">
        <v>31</v>
      </c>
      <c r="AR8" s="99" t="s">
        <v>31</v>
      </c>
      <c r="AS8" s="99" t="s">
        <v>31</v>
      </c>
    </row>
    <row r="9" spans="1:45" s="24" customFormat="1" x14ac:dyDescent="0.3">
      <c r="A9" s="21">
        <v>1</v>
      </c>
      <c r="B9" s="99">
        <v>2</v>
      </c>
      <c r="C9" s="99">
        <v>3</v>
      </c>
      <c r="D9" s="99">
        <v>4</v>
      </c>
      <c r="E9" s="99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21">
        <v>12</v>
      </c>
      <c r="M9" s="21">
        <v>13</v>
      </c>
      <c r="N9" s="21">
        <v>14</v>
      </c>
      <c r="O9" s="21">
        <v>15</v>
      </c>
      <c r="P9" s="22">
        <v>16</v>
      </c>
      <c r="Q9" s="21">
        <v>17</v>
      </c>
      <c r="R9" s="21">
        <v>18</v>
      </c>
      <c r="S9" s="21">
        <v>19</v>
      </c>
      <c r="T9" s="21">
        <v>20</v>
      </c>
      <c r="U9" s="23">
        <v>21</v>
      </c>
      <c r="V9" s="21">
        <v>22</v>
      </c>
      <c r="W9" s="21">
        <v>23</v>
      </c>
      <c r="X9" s="21"/>
      <c r="Y9" s="21">
        <v>24</v>
      </c>
      <c r="Z9" s="21">
        <v>25</v>
      </c>
      <c r="AA9" s="23">
        <v>26</v>
      </c>
      <c r="AB9" s="21">
        <v>27</v>
      </c>
      <c r="AC9" s="21">
        <v>28</v>
      </c>
      <c r="AD9" s="21">
        <v>29</v>
      </c>
      <c r="AE9" s="21">
        <v>30</v>
      </c>
      <c r="AF9" s="23">
        <v>31</v>
      </c>
      <c r="AG9" s="21">
        <v>32</v>
      </c>
      <c r="AH9" s="23">
        <v>33</v>
      </c>
      <c r="AI9" s="21">
        <v>34</v>
      </c>
      <c r="AJ9" s="23">
        <v>35</v>
      </c>
      <c r="AK9" s="21">
        <v>36</v>
      </c>
      <c r="AL9" s="23">
        <v>37</v>
      </c>
      <c r="AM9" s="21">
        <v>38</v>
      </c>
      <c r="AN9" s="23">
        <v>39</v>
      </c>
      <c r="AO9" s="21">
        <v>40</v>
      </c>
      <c r="AP9" s="23">
        <v>41</v>
      </c>
      <c r="AQ9" s="21">
        <v>42</v>
      </c>
      <c r="AR9" s="21">
        <v>43</v>
      </c>
      <c r="AS9" s="21">
        <v>44</v>
      </c>
    </row>
    <row r="10" spans="1:45" s="50" customFormat="1" ht="33.4" customHeight="1" x14ac:dyDescent="0.3">
      <c r="A10" s="43" t="s">
        <v>110</v>
      </c>
      <c r="B10" s="44"/>
      <c r="C10" s="45"/>
      <c r="D10" s="45"/>
      <c r="E10" s="45"/>
      <c r="F10" s="46"/>
      <c r="G10" s="46"/>
      <c r="H10" s="46"/>
      <c r="I10" s="47"/>
      <c r="J10" s="47"/>
      <c r="K10" s="47"/>
      <c r="L10" s="47"/>
      <c r="M10" s="47"/>
      <c r="N10" s="47"/>
      <c r="O10" s="47"/>
      <c r="P10" s="48"/>
      <c r="Q10" s="47"/>
      <c r="R10" s="47"/>
      <c r="S10" s="47"/>
      <c r="T10" s="47"/>
      <c r="U10" s="47"/>
      <c r="V10" s="47"/>
      <c r="W10" s="47"/>
      <c r="X10" s="95"/>
      <c r="Y10" s="47"/>
      <c r="Z10" s="47"/>
      <c r="AA10" s="47"/>
      <c r="AB10" s="47"/>
      <c r="AC10" s="47"/>
      <c r="AD10" s="47"/>
      <c r="AE10" s="47"/>
      <c r="AF10" s="48"/>
      <c r="AG10" s="47"/>
      <c r="AH10" s="48"/>
      <c r="AI10" s="47"/>
      <c r="AJ10" s="48"/>
      <c r="AK10" s="47"/>
      <c r="AL10" s="48"/>
      <c r="AM10" s="47"/>
      <c r="AN10" s="48"/>
      <c r="AO10" s="47"/>
      <c r="AP10" s="48"/>
      <c r="AQ10" s="47"/>
      <c r="AR10" s="47"/>
      <c r="AS10" s="49"/>
    </row>
    <row r="11" spans="1:45" s="134" customFormat="1" ht="26.85" customHeight="1" x14ac:dyDescent="0.3">
      <c r="A11" s="21">
        <v>1</v>
      </c>
      <c r="B11" s="25" t="s">
        <v>69</v>
      </c>
      <c r="C11" s="25" t="s">
        <v>70</v>
      </c>
      <c r="D11" s="25" t="s">
        <v>76</v>
      </c>
      <c r="E11" s="137" t="s">
        <v>77</v>
      </c>
      <c r="F11" s="21">
        <v>6</v>
      </c>
      <c r="G11" s="139"/>
      <c r="H11" s="138"/>
      <c r="I11" s="108">
        <f t="shared" ref="I11:I26" si="0">J11+K11+L11+M11+N11+O11+Q11+S11+U11+W11+Y11+AA11+AC11+AE11+AG11+AI11+AK11+AM11+AO11+AQ11+AR11</f>
        <v>8527740</v>
      </c>
      <c r="J11" s="136"/>
      <c r="K11" s="108"/>
      <c r="L11" s="108"/>
      <c r="M11" s="108"/>
      <c r="N11" s="108"/>
      <c r="O11" s="108"/>
      <c r="P11" s="109"/>
      <c r="Q11" s="108"/>
      <c r="R11" s="108">
        <v>1370</v>
      </c>
      <c r="S11" s="108">
        <f>R11*6102</f>
        <v>8359740</v>
      </c>
      <c r="T11" s="109"/>
      <c r="U11" s="110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9"/>
      <c r="AG11" s="108"/>
      <c r="AH11" s="109"/>
      <c r="AI11" s="108"/>
      <c r="AJ11" s="109"/>
      <c r="AK11" s="108"/>
      <c r="AL11" s="109"/>
      <c r="AM11" s="108"/>
      <c r="AN11" s="109"/>
      <c r="AO11" s="108"/>
      <c r="AP11" s="109"/>
      <c r="AQ11" s="108"/>
      <c r="AR11" s="108">
        <v>168000</v>
      </c>
      <c r="AS11" s="109"/>
    </row>
    <row r="12" spans="1:45" s="33" customFormat="1" ht="26.85" customHeight="1" x14ac:dyDescent="0.3">
      <c r="A12" s="21">
        <v>2</v>
      </c>
      <c r="B12" s="25" t="s">
        <v>69</v>
      </c>
      <c r="C12" s="25" t="s">
        <v>70</v>
      </c>
      <c r="D12" s="150" t="s">
        <v>76</v>
      </c>
      <c r="E12" s="137" t="s">
        <v>77</v>
      </c>
      <c r="F12" s="113" t="s">
        <v>101</v>
      </c>
      <c r="G12" s="111"/>
      <c r="H12" s="21"/>
      <c r="I12" s="108">
        <f t="shared" si="0"/>
        <v>5668953</v>
      </c>
      <c r="J12" s="108"/>
      <c r="K12" s="108"/>
      <c r="L12" s="108"/>
      <c r="M12" s="108"/>
      <c r="N12" s="108"/>
      <c r="O12" s="108"/>
      <c r="P12" s="109"/>
      <c r="Q12" s="108"/>
      <c r="R12" s="108">
        <v>901.5</v>
      </c>
      <c r="S12" s="108">
        <f>R12*6102</f>
        <v>5500953</v>
      </c>
      <c r="T12" s="109"/>
      <c r="U12" s="110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9"/>
      <c r="AG12" s="108"/>
      <c r="AH12" s="109"/>
      <c r="AI12" s="108"/>
      <c r="AJ12" s="109"/>
      <c r="AK12" s="108"/>
      <c r="AL12" s="109"/>
      <c r="AM12" s="108"/>
      <c r="AN12" s="109"/>
      <c r="AO12" s="108"/>
      <c r="AP12" s="109"/>
      <c r="AQ12" s="108"/>
      <c r="AR12" s="96">
        <v>168000</v>
      </c>
      <c r="AS12" s="109"/>
    </row>
    <row r="13" spans="1:45" s="134" customFormat="1" ht="26.85" customHeight="1" x14ac:dyDescent="0.3">
      <c r="A13" s="21">
        <v>3</v>
      </c>
      <c r="B13" s="25" t="s">
        <v>69</v>
      </c>
      <c r="C13" s="25" t="s">
        <v>70</v>
      </c>
      <c r="D13" s="152" t="s">
        <v>76</v>
      </c>
      <c r="E13" s="153" t="s">
        <v>79</v>
      </c>
      <c r="F13" s="21">
        <v>44</v>
      </c>
      <c r="G13" s="139"/>
      <c r="H13" s="143"/>
      <c r="I13" s="108">
        <f t="shared" si="0"/>
        <v>7402531.1999999993</v>
      </c>
      <c r="J13" s="144"/>
      <c r="K13" s="108"/>
      <c r="L13" s="108"/>
      <c r="M13" s="108"/>
      <c r="N13" s="108"/>
      <c r="O13" s="108"/>
      <c r="P13" s="109"/>
      <c r="Q13" s="108"/>
      <c r="R13" s="108">
        <v>1185.5999999999999</v>
      </c>
      <c r="S13" s="108">
        <f t="shared" ref="S13" si="1">R13*6102</f>
        <v>7234531.1999999993</v>
      </c>
      <c r="T13" s="109"/>
      <c r="U13" s="110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9"/>
      <c r="AG13" s="108"/>
      <c r="AH13" s="109"/>
      <c r="AI13" s="108"/>
      <c r="AJ13" s="109"/>
      <c r="AK13" s="108"/>
      <c r="AL13" s="109"/>
      <c r="AM13" s="108"/>
      <c r="AN13" s="109"/>
      <c r="AO13" s="108"/>
      <c r="AP13" s="109"/>
      <c r="AQ13" s="108"/>
      <c r="AR13" s="108">
        <v>168000</v>
      </c>
      <c r="AS13" s="109"/>
    </row>
    <row r="14" spans="1:45" s="134" customFormat="1" ht="26.85" customHeight="1" x14ac:dyDescent="0.3">
      <c r="A14" s="21">
        <v>4</v>
      </c>
      <c r="B14" s="25" t="s">
        <v>69</v>
      </c>
      <c r="C14" s="25" t="s">
        <v>70</v>
      </c>
      <c r="D14" s="152" t="s">
        <v>76</v>
      </c>
      <c r="E14" s="137" t="s">
        <v>96</v>
      </c>
      <c r="F14" s="113" t="s">
        <v>112</v>
      </c>
      <c r="G14" s="111"/>
      <c r="H14" s="21"/>
      <c r="I14" s="108">
        <f t="shared" si="0"/>
        <v>5668342.7999999998</v>
      </c>
      <c r="J14" s="108"/>
      <c r="K14" s="108"/>
      <c r="L14" s="108"/>
      <c r="M14" s="108"/>
      <c r="N14" s="108"/>
      <c r="O14" s="108"/>
      <c r="P14" s="109"/>
      <c r="Q14" s="108"/>
      <c r="R14" s="108">
        <v>901.4</v>
      </c>
      <c r="S14" s="108">
        <f>R14*6102</f>
        <v>5500342.7999999998</v>
      </c>
      <c r="T14" s="109"/>
      <c r="U14" s="110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9"/>
      <c r="AG14" s="108"/>
      <c r="AH14" s="109"/>
      <c r="AI14" s="108"/>
      <c r="AJ14" s="109"/>
      <c r="AK14" s="108"/>
      <c r="AL14" s="109"/>
      <c r="AM14" s="108"/>
      <c r="AN14" s="109"/>
      <c r="AO14" s="108"/>
      <c r="AP14" s="109"/>
      <c r="AQ14" s="108"/>
      <c r="AR14" s="108">
        <v>168000</v>
      </c>
      <c r="AS14" s="109"/>
    </row>
    <row r="15" spans="1:45" s="33" customFormat="1" ht="26.85" customHeight="1" x14ac:dyDescent="0.3">
      <c r="A15" s="21">
        <v>5</v>
      </c>
      <c r="B15" s="25" t="s">
        <v>69</v>
      </c>
      <c r="C15" s="25" t="s">
        <v>70</v>
      </c>
      <c r="D15" s="25" t="s">
        <v>76</v>
      </c>
      <c r="E15" s="157" t="s">
        <v>96</v>
      </c>
      <c r="F15" s="21">
        <v>61</v>
      </c>
      <c r="G15" s="111"/>
      <c r="H15" s="21"/>
      <c r="I15" s="108">
        <f t="shared" si="0"/>
        <v>5189946</v>
      </c>
      <c r="J15" s="108"/>
      <c r="K15" s="108"/>
      <c r="L15" s="108"/>
      <c r="M15" s="108"/>
      <c r="N15" s="108"/>
      <c r="O15" s="108"/>
      <c r="P15" s="109"/>
      <c r="Q15" s="108"/>
      <c r="R15" s="108">
        <v>823</v>
      </c>
      <c r="S15" s="108">
        <f t="shared" ref="S15" si="2">6102*R15</f>
        <v>5021946</v>
      </c>
      <c r="T15" s="109"/>
      <c r="U15" s="110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9"/>
      <c r="AG15" s="108"/>
      <c r="AH15" s="109"/>
      <c r="AI15" s="108"/>
      <c r="AJ15" s="109"/>
      <c r="AK15" s="108"/>
      <c r="AL15" s="109"/>
      <c r="AM15" s="108"/>
      <c r="AN15" s="109"/>
      <c r="AO15" s="108"/>
      <c r="AP15" s="109"/>
      <c r="AQ15" s="108"/>
      <c r="AR15" s="108">
        <v>168000</v>
      </c>
      <c r="AS15" s="109"/>
    </row>
    <row r="16" spans="1:45" s="134" customFormat="1" ht="26.85" customHeight="1" x14ac:dyDescent="0.3">
      <c r="A16" s="21">
        <v>6</v>
      </c>
      <c r="B16" s="25" t="s">
        <v>69</v>
      </c>
      <c r="C16" s="25" t="s">
        <v>70</v>
      </c>
      <c r="D16" s="25" t="s">
        <v>76</v>
      </c>
      <c r="E16" s="137" t="s">
        <v>113</v>
      </c>
      <c r="F16" s="113" t="s">
        <v>100</v>
      </c>
      <c r="G16" s="111"/>
      <c r="H16" s="21"/>
      <c r="I16" s="108">
        <f t="shared" si="0"/>
        <v>5413279.2000000002</v>
      </c>
      <c r="J16" s="108"/>
      <c r="K16" s="108"/>
      <c r="L16" s="108"/>
      <c r="M16" s="108"/>
      <c r="N16" s="108"/>
      <c r="O16" s="108"/>
      <c r="P16" s="109"/>
      <c r="Q16" s="108"/>
      <c r="R16" s="108">
        <v>859.6</v>
      </c>
      <c r="S16" s="108">
        <f>R16*6102</f>
        <v>5245279.2</v>
      </c>
      <c r="T16" s="109"/>
      <c r="U16" s="110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9"/>
      <c r="AG16" s="108"/>
      <c r="AH16" s="109"/>
      <c r="AI16" s="108"/>
      <c r="AJ16" s="109"/>
      <c r="AK16" s="108"/>
      <c r="AL16" s="109"/>
      <c r="AM16" s="108"/>
      <c r="AN16" s="109"/>
      <c r="AO16" s="108"/>
      <c r="AP16" s="109"/>
      <c r="AQ16" s="108"/>
      <c r="AR16" s="108">
        <v>168000</v>
      </c>
      <c r="AS16" s="109"/>
    </row>
    <row r="17" spans="1:45" s="33" customFormat="1" ht="26.85" customHeight="1" x14ac:dyDescent="0.3">
      <c r="A17" s="21">
        <v>7</v>
      </c>
      <c r="B17" s="25" t="s">
        <v>69</v>
      </c>
      <c r="C17" s="25" t="s">
        <v>70</v>
      </c>
      <c r="D17" s="150" t="s">
        <v>76</v>
      </c>
      <c r="E17" s="137" t="s">
        <v>102</v>
      </c>
      <c r="F17" s="21">
        <v>15</v>
      </c>
      <c r="G17" s="111"/>
      <c r="H17" s="21"/>
      <c r="I17" s="108">
        <f t="shared" si="0"/>
        <v>7649052</v>
      </c>
      <c r="J17" s="108"/>
      <c r="K17" s="108"/>
      <c r="L17" s="108"/>
      <c r="M17" s="108"/>
      <c r="N17" s="108"/>
      <c r="O17" s="108"/>
      <c r="P17" s="109"/>
      <c r="Q17" s="108"/>
      <c r="R17" s="108">
        <v>1226</v>
      </c>
      <c r="S17" s="108">
        <f>R17*6102</f>
        <v>7481052</v>
      </c>
      <c r="T17" s="109"/>
      <c r="U17" s="110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9"/>
      <c r="AG17" s="108"/>
      <c r="AH17" s="109"/>
      <c r="AI17" s="108"/>
      <c r="AJ17" s="109"/>
      <c r="AK17" s="108"/>
      <c r="AL17" s="109"/>
      <c r="AM17" s="108"/>
      <c r="AN17" s="109"/>
      <c r="AO17" s="108"/>
      <c r="AP17" s="109"/>
      <c r="AQ17" s="108"/>
      <c r="AR17" s="96">
        <v>168000</v>
      </c>
      <c r="AS17" s="109"/>
    </row>
    <row r="18" spans="1:45" s="33" customFormat="1" ht="26.85" customHeight="1" x14ac:dyDescent="0.3">
      <c r="A18" s="21">
        <v>8</v>
      </c>
      <c r="B18" s="25" t="s">
        <v>69</v>
      </c>
      <c r="C18" s="25" t="s">
        <v>70</v>
      </c>
      <c r="D18" s="25" t="s">
        <v>76</v>
      </c>
      <c r="E18" s="157" t="s">
        <v>98</v>
      </c>
      <c r="F18" s="21">
        <v>5</v>
      </c>
      <c r="G18" s="111"/>
      <c r="H18" s="21"/>
      <c r="I18" s="108">
        <f t="shared" si="0"/>
        <v>2395230</v>
      </c>
      <c r="J18" s="108"/>
      <c r="K18" s="108"/>
      <c r="L18" s="108"/>
      <c r="M18" s="108"/>
      <c r="N18" s="108"/>
      <c r="O18" s="108"/>
      <c r="P18" s="109"/>
      <c r="Q18" s="108"/>
      <c r="R18" s="108">
        <v>365</v>
      </c>
      <c r="S18" s="108">
        <f>6102*R18</f>
        <v>2227230</v>
      </c>
      <c r="T18" s="109"/>
      <c r="U18" s="110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9"/>
      <c r="AG18" s="108"/>
      <c r="AH18" s="109"/>
      <c r="AI18" s="108"/>
      <c r="AJ18" s="109"/>
      <c r="AK18" s="108"/>
      <c r="AL18" s="109"/>
      <c r="AM18" s="108"/>
      <c r="AN18" s="109"/>
      <c r="AO18" s="108"/>
      <c r="AP18" s="109"/>
      <c r="AQ18" s="108"/>
      <c r="AR18" s="108">
        <v>168000</v>
      </c>
      <c r="AS18" s="109"/>
    </row>
    <row r="19" spans="1:45" s="134" customFormat="1" ht="26.85" customHeight="1" x14ac:dyDescent="0.3">
      <c r="A19" s="21">
        <v>9</v>
      </c>
      <c r="B19" s="25" t="s">
        <v>69</v>
      </c>
      <c r="C19" s="25" t="s">
        <v>70</v>
      </c>
      <c r="D19" s="25" t="s">
        <v>76</v>
      </c>
      <c r="E19" s="137" t="s">
        <v>98</v>
      </c>
      <c r="F19" s="113" t="s">
        <v>114</v>
      </c>
      <c r="G19" s="111"/>
      <c r="H19" s="21"/>
      <c r="I19" s="108">
        <f t="shared" si="0"/>
        <v>2291496</v>
      </c>
      <c r="J19" s="108"/>
      <c r="K19" s="108"/>
      <c r="L19" s="108"/>
      <c r="M19" s="108"/>
      <c r="N19" s="108"/>
      <c r="O19" s="108"/>
      <c r="P19" s="109"/>
      <c r="Q19" s="108"/>
      <c r="R19" s="108">
        <v>348</v>
      </c>
      <c r="S19" s="108">
        <f>R19*6102</f>
        <v>2123496</v>
      </c>
      <c r="T19" s="109"/>
      <c r="U19" s="110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9"/>
      <c r="AG19" s="108"/>
      <c r="AH19" s="109"/>
      <c r="AI19" s="108"/>
      <c r="AJ19" s="109"/>
      <c r="AK19" s="108"/>
      <c r="AL19" s="109"/>
      <c r="AM19" s="108"/>
      <c r="AN19" s="109"/>
      <c r="AO19" s="108"/>
      <c r="AP19" s="109"/>
      <c r="AQ19" s="108"/>
      <c r="AR19" s="108">
        <v>168000</v>
      </c>
      <c r="AS19" s="109"/>
    </row>
    <row r="20" spans="1:45" s="134" customFormat="1" ht="26.85" customHeight="1" x14ac:dyDescent="0.3">
      <c r="A20" s="21">
        <v>10</v>
      </c>
      <c r="B20" s="25" t="s">
        <v>69</v>
      </c>
      <c r="C20" s="25" t="s">
        <v>70</v>
      </c>
      <c r="D20" s="25" t="s">
        <v>76</v>
      </c>
      <c r="E20" s="137" t="s">
        <v>98</v>
      </c>
      <c r="F20" s="21">
        <v>17</v>
      </c>
      <c r="G20" s="139"/>
      <c r="H20" s="143"/>
      <c r="I20" s="108">
        <f t="shared" si="0"/>
        <v>2364720</v>
      </c>
      <c r="J20" s="144"/>
      <c r="K20" s="108"/>
      <c r="L20" s="108"/>
      <c r="M20" s="108"/>
      <c r="N20" s="108"/>
      <c r="O20" s="108"/>
      <c r="P20" s="109"/>
      <c r="Q20" s="108"/>
      <c r="R20" s="108">
        <v>360</v>
      </c>
      <c r="S20" s="108">
        <f>R20*6102</f>
        <v>2196720</v>
      </c>
      <c r="T20" s="109"/>
      <c r="U20" s="110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9"/>
      <c r="AG20" s="108"/>
      <c r="AH20" s="109"/>
      <c r="AI20" s="108"/>
      <c r="AJ20" s="109"/>
      <c r="AK20" s="108"/>
      <c r="AL20" s="109"/>
      <c r="AM20" s="108"/>
      <c r="AN20" s="109"/>
      <c r="AO20" s="108"/>
      <c r="AP20" s="109"/>
      <c r="AQ20" s="108"/>
      <c r="AR20" s="108">
        <v>168000</v>
      </c>
      <c r="AS20" s="109"/>
    </row>
    <row r="21" spans="1:45" s="134" customFormat="1" ht="26.85" customHeight="1" x14ac:dyDescent="0.3">
      <c r="A21" s="21">
        <v>11</v>
      </c>
      <c r="B21" s="25" t="s">
        <v>69</v>
      </c>
      <c r="C21" s="25" t="s">
        <v>70</v>
      </c>
      <c r="D21" s="25" t="s">
        <v>76</v>
      </c>
      <c r="E21" s="137" t="s">
        <v>98</v>
      </c>
      <c r="F21" s="21">
        <v>21</v>
      </c>
      <c r="G21" s="139"/>
      <c r="H21" s="143"/>
      <c r="I21" s="108">
        <f t="shared" si="0"/>
        <v>2364720</v>
      </c>
      <c r="J21" s="144"/>
      <c r="K21" s="108"/>
      <c r="L21" s="108"/>
      <c r="M21" s="108"/>
      <c r="N21" s="108"/>
      <c r="O21" s="108"/>
      <c r="P21" s="109"/>
      <c r="Q21" s="108"/>
      <c r="R21" s="108">
        <v>360</v>
      </c>
      <c r="S21" s="108">
        <f>R21*6102</f>
        <v>2196720</v>
      </c>
      <c r="T21" s="109"/>
      <c r="U21" s="110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9"/>
      <c r="AG21" s="108"/>
      <c r="AH21" s="109"/>
      <c r="AI21" s="108"/>
      <c r="AJ21" s="109"/>
      <c r="AK21" s="108"/>
      <c r="AL21" s="109"/>
      <c r="AM21" s="108"/>
      <c r="AN21" s="109"/>
      <c r="AO21" s="108"/>
      <c r="AP21" s="109"/>
      <c r="AQ21" s="108"/>
      <c r="AR21" s="108">
        <v>168000</v>
      </c>
      <c r="AS21" s="109"/>
    </row>
    <row r="22" spans="1:45" s="33" customFormat="1" ht="26.85" customHeight="1" x14ac:dyDescent="0.3">
      <c r="A22" s="21">
        <v>12</v>
      </c>
      <c r="B22" s="25" t="s">
        <v>69</v>
      </c>
      <c r="C22" s="25" t="s">
        <v>70</v>
      </c>
      <c r="D22" s="25" t="s">
        <v>76</v>
      </c>
      <c r="E22" s="157" t="s">
        <v>94</v>
      </c>
      <c r="F22" s="21">
        <v>11</v>
      </c>
      <c r="G22" s="111"/>
      <c r="H22" s="21"/>
      <c r="I22" s="108">
        <f t="shared" si="0"/>
        <v>2535714</v>
      </c>
      <c r="J22" s="108"/>
      <c r="K22" s="108"/>
      <c r="L22" s="108"/>
      <c r="M22" s="108"/>
      <c r="N22" s="108"/>
      <c r="O22" s="108"/>
      <c r="P22" s="109"/>
      <c r="Q22" s="108"/>
      <c r="R22" s="108">
        <v>347</v>
      </c>
      <c r="S22" s="108">
        <f>6102*R22</f>
        <v>2117394</v>
      </c>
      <c r="T22" s="109"/>
      <c r="U22" s="110"/>
      <c r="V22" s="108"/>
      <c r="W22" s="108"/>
      <c r="X22" s="108">
        <v>80</v>
      </c>
      <c r="Y22" s="108">
        <f>X22*3129</f>
        <v>250320</v>
      </c>
      <c r="Z22" s="108"/>
      <c r="AA22" s="108"/>
      <c r="AB22" s="108"/>
      <c r="AC22" s="108"/>
      <c r="AD22" s="108"/>
      <c r="AE22" s="108"/>
      <c r="AF22" s="109"/>
      <c r="AG22" s="108"/>
      <c r="AH22" s="109"/>
      <c r="AI22" s="108"/>
      <c r="AJ22" s="109"/>
      <c r="AK22" s="108"/>
      <c r="AL22" s="109"/>
      <c r="AM22" s="108"/>
      <c r="AN22" s="109"/>
      <c r="AO22" s="108"/>
      <c r="AP22" s="109"/>
      <c r="AQ22" s="108"/>
      <c r="AR22" s="108">
        <v>168000</v>
      </c>
      <c r="AS22" s="109"/>
    </row>
    <row r="23" spans="1:45" s="142" customFormat="1" ht="26.85" customHeight="1" x14ac:dyDescent="0.3">
      <c r="A23" s="21">
        <v>13</v>
      </c>
      <c r="B23" s="25" t="s">
        <v>69</v>
      </c>
      <c r="C23" s="25" t="s">
        <v>70</v>
      </c>
      <c r="D23" s="25" t="s">
        <v>76</v>
      </c>
      <c r="E23" s="154" t="s">
        <v>89</v>
      </c>
      <c r="F23" s="102">
        <v>45</v>
      </c>
      <c r="G23" s="141"/>
      <c r="H23" s="155"/>
      <c r="I23" s="96">
        <f t="shared" si="0"/>
        <v>9053520.7999999989</v>
      </c>
      <c r="J23" s="156"/>
      <c r="K23" s="96"/>
      <c r="L23" s="96"/>
      <c r="M23" s="96"/>
      <c r="N23" s="96"/>
      <c r="O23" s="96"/>
      <c r="P23" s="101"/>
      <c r="Q23" s="96"/>
      <c r="R23" s="96">
        <v>1207.5999999999999</v>
      </c>
      <c r="S23" s="96">
        <f>R23*7358</f>
        <v>8885520.7999999989</v>
      </c>
      <c r="T23" s="101"/>
      <c r="U23" s="103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101"/>
      <c r="AG23" s="96"/>
      <c r="AH23" s="101"/>
      <c r="AI23" s="96"/>
      <c r="AJ23" s="101"/>
      <c r="AK23" s="96"/>
      <c r="AL23" s="101"/>
      <c r="AM23" s="96"/>
      <c r="AN23" s="101"/>
      <c r="AO23" s="96"/>
      <c r="AP23" s="101"/>
      <c r="AQ23" s="96"/>
      <c r="AR23" s="96">
        <v>168000</v>
      </c>
      <c r="AS23" s="101"/>
    </row>
    <row r="24" spans="1:45" s="134" customFormat="1" ht="26.85" customHeight="1" x14ac:dyDescent="0.3">
      <c r="A24" s="21">
        <v>14</v>
      </c>
      <c r="B24" s="25" t="s">
        <v>69</v>
      </c>
      <c r="C24" s="25" t="s">
        <v>70</v>
      </c>
      <c r="D24" s="25" t="s">
        <v>76</v>
      </c>
      <c r="E24" s="137" t="s">
        <v>97</v>
      </c>
      <c r="F24" s="21">
        <v>12</v>
      </c>
      <c r="G24" s="139"/>
      <c r="H24" s="143"/>
      <c r="I24" s="108">
        <f t="shared" si="0"/>
        <v>7862622</v>
      </c>
      <c r="J24" s="144"/>
      <c r="K24" s="108"/>
      <c r="L24" s="108"/>
      <c r="M24" s="108"/>
      <c r="N24" s="108"/>
      <c r="O24" s="108"/>
      <c r="P24" s="109"/>
      <c r="Q24" s="108"/>
      <c r="R24" s="108">
        <v>1261</v>
      </c>
      <c r="S24" s="108">
        <f t="shared" ref="S24" si="3">R24*6102</f>
        <v>7694622</v>
      </c>
      <c r="T24" s="109"/>
      <c r="U24" s="110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9"/>
      <c r="AG24" s="108"/>
      <c r="AH24" s="109"/>
      <c r="AI24" s="108"/>
      <c r="AJ24" s="109"/>
      <c r="AK24" s="108"/>
      <c r="AL24" s="109"/>
      <c r="AM24" s="108"/>
      <c r="AN24" s="109"/>
      <c r="AO24" s="108"/>
      <c r="AP24" s="109"/>
      <c r="AQ24" s="108"/>
      <c r="AR24" s="108">
        <v>168000</v>
      </c>
      <c r="AS24" s="109"/>
    </row>
    <row r="25" spans="1:45" s="33" customFormat="1" ht="26.85" customHeight="1" x14ac:dyDescent="0.3">
      <c r="A25" s="21">
        <v>15</v>
      </c>
      <c r="B25" s="25" t="s">
        <v>69</v>
      </c>
      <c r="C25" s="25" t="s">
        <v>70</v>
      </c>
      <c r="D25" s="150" t="s">
        <v>76</v>
      </c>
      <c r="E25" s="137" t="s">
        <v>97</v>
      </c>
      <c r="F25" s="21">
        <v>18</v>
      </c>
      <c r="G25" s="111"/>
      <c r="H25" s="21"/>
      <c r="I25" s="108">
        <f t="shared" si="0"/>
        <v>7862622</v>
      </c>
      <c r="J25" s="108"/>
      <c r="K25" s="108"/>
      <c r="L25" s="108"/>
      <c r="M25" s="108"/>
      <c r="N25" s="108"/>
      <c r="O25" s="108"/>
      <c r="P25" s="109"/>
      <c r="Q25" s="108"/>
      <c r="R25" s="108">
        <v>1261</v>
      </c>
      <c r="S25" s="108">
        <f>R25*6102</f>
        <v>7694622</v>
      </c>
      <c r="T25" s="109"/>
      <c r="U25" s="110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9"/>
      <c r="AG25" s="108"/>
      <c r="AH25" s="109"/>
      <c r="AI25" s="108"/>
      <c r="AJ25" s="109"/>
      <c r="AK25" s="108"/>
      <c r="AL25" s="109"/>
      <c r="AM25" s="108"/>
      <c r="AN25" s="109"/>
      <c r="AO25" s="108"/>
      <c r="AP25" s="109"/>
      <c r="AQ25" s="108"/>
      <c r="AR25" s="96">
        <v>168000</v>
      </c>
      <c r="AS25" s="109"/>
    </row>
    <row r="26" spans="1:45" s="134" customFormat="1" ht="26.85" customHeight="1" x14ac:dyDescent="0.3">
      <c r="A26" s="21">
        <v>16</v>
      </c>
      <c r="B26" s="25" t="s">
        <v>69</v>
      </c>
      <c r="C26" s="25" t="s">
        <v>70</v>
      </c>
      <c r="D26" s="152" t="s">
        <v>76</v>
      </c>
      <c r="E26" s="157" t="s">
        <v>97</v>
      </c>
      <c r="F26" s="21">
        <v>19</v>
      </c>
      <c r="G26" s="111"/>
      <c r="H26" s="21"/>
      <c r="I26" s="108">
        <f t="shared" si="0"/>
        <v>2667899</v>
      </c>
      <c r="J26" s="108"/>
      <c r="K26" s="108"/>
      <c r="L26" s="108"/>
      <c r="M26" s="108"/>
      <c r="N26" s="108"/>
      <c r="O26" s="108">
        <f>2212.3*1130</f>
        <v>2499899</v>
      </c>
      <c r="P26" s="109"/>
      <c r="Q26" s="108"/>
      <c r="R26" s="108"/>
      <c r="S26" s="108"/>
      <c r="T26" s="109"/>
      <c r="U26" s="110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9"/>
      <c r="AG26" s="108"/>
      <c r="AH26" s="109"/>
      <c r="AI26" s="108"/>
      <c r="AJ26" s="109"/>
      <c r="AK26" s="108"/>
      <c r="AL26" s="109"/>
      <c r="AM26" s="108"/>
      <c r="AN26" s="109"/>
      <c r="AO26" s="108"/>
      <c r="AP26" s="109"/>
      <c r="AQ26" s="108"/>
      <c r="AR26" s="108">
        <v>168000</v>
      </c>
      <c r="AS26" s="109"/>
    </row>
    <row r="27" spans="1:45" s="134" customFormat="1" ht="26.85" customHeight="1" x14ac:dyDescent="0.3">
      <c r="A27" s="21">
        <v>17</v>
      </c>
      <c r="B27" s="25" t="s">
        <v>69</v>
      </c>
      <c r="C27" s="25" t="s">
        <v>70</v>
      </c>
      <c r="D27" s="152" t="s">
        <v>76</v>
      </c>
      <c r="E27" s="137" t="s">
        <v>95</v>
      </c>
      <c r="F27" s="140" t="s">
        <v>115</v>
      </c>
      <c r="G27" s="111"/>
      <c r="H27" s="21"/>
      <c r="I27" s="108">
        <f t="shared" ref="I27" si="4">J27+K27+L27+M27+N27+O27+Q27+S27+U27+W27+Y27+AA27+AC27+AE27+AG27+AI27+AK27+AM27+AO27+AQ27+AR27</f>
        <v>5387650.7999999998</v>
      </c>
      <c r="J27" s="108"/>
      <c r="K27" s="108"/>
      <c r="L27" s="108"/>
      <c r="M27" s="108"/>
      <c r="N27" s="108"/>
      <c r="O27" s="108"/>
      <c r="P27" s="109"/>
      <c r="Q27" s="108"/>
      <c r="R27" s="108">
        <v>855.4</v>
      </c>
      <c r="S27" s="108">
        <f t="shared" ref="S27" si="5">R27*6102</f>
        <v>5219650.8</v>
      </c>
      <c r="T27" s="109"/>
      <c r="U27" s="110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9"/>
      <c r="AG27" s="108"/>
      <c r="AH27" s="109"/>
      <c r="AI27" s="108"/>
      <c r="AJ27" s="109"/>
      <c r="AK27" s="108"/>
      <c r="AL27" s="109"/>
      <c r="AM27" s="108"/>
      <c r="AN27" s="109"/>
      <c r="AO27" s="108"/>
      <c r="AP27" s="109"/>
      <c r="AQ27" s="108"/>
      <c r="AR27" s="108">
        <v>168000</v>
      </c>
      <c r="AS27" s="109"/>
    </row>
    <row r="28" spans="1:45" s="134" customFormat="1" ht="26.85" customHeight="1" x14ac:dyDescent="0.3">
      <c r="A28" s="21">
        <v>18</v>
      </c>
      <c r="B28" s="25" t="s">
        <v>69</v>
      </c>
      <c r="C28" s="25" t="s">
        <v>70</v>
      </c>
      <c r="D28" s="152" t="s">
        <v>76</v>
      </c>
      <c r="E28" s="137" t="s">
        <v>95</v>
      </c>
      <c r="F28" s="140" t="s">
        <v>116</v>
      </c>
      <c r="G28" s="111"/>
      <c r="H28" s="21"/>
      <c r="I28" s="108">
        <f t="shared" ref="I28:I41" si="6">J28+K28+L28+M28+N28+O28+Q28+S28+U28+W28+Y28+AA28+AC28+AE28+AG28+AI28+AK28+AM28+AO28+AQ28+AR28</f>
        <v>5387650.7999999998</v>
      </c>
      <c r="J28" s="108"/>
      <c r="K28" s="108"/>
      <c r="L28" s="108"/>
      <c r="M28" s="108"/>
      <c r="N28" s="108"/>
      <c r="O28" s="108"/>
      <c r="P28" s="109"/>
      <c r="Q28" s="108"/>
      <c r="R28" s="108">
        <v>855.4</v>
      </c>
      <c r="S28" s="108">
        <f>R28*6102</f>
        <v>5219650.8</v>
      </c>
      <c r="T28" s="109"/>
      <c r="U28" s="110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9"/>
      <c r="AG28" s="108"/>
      <c r="AH28" s="109"/>
      <c r="AI28" s="108"/>
      <c r="AJ28" s="109"/>
      <c r="AK28" s="108"/>
      <c r="AL28" s="109"/>
      <c r="AM28" s="108"/>
      <c r="AN28" s="109"/>
      <c r="AO28" s="108"/>
      <c r="AP28" s="109"/>
      <c r="AQ28" s="108"/>
      <c r="AR28" s="108">
        <v>168000</v>
      </c>
      <c r="AS28" s="109"/>
    </row>
    <row r="29" spans="1:45" s="33" customFormat="1" ht="25.15" customHeight="1" x14ac:dyDescent="0.3">
      <c r="A29" s="21">
        <v>19</v>
      </c>
      <c r="B29" s="25" t="s">
        <v>69</v>
      </c>
      <c r="C29" s="25" t="s">
        <v>70</v>
      </c>
      <c r="D29" s="150" t="s">
        <v>71</v>
      </c>
      <c r="E29" s="137" t="s">
        <v>72</v>
      </c>
      <c r="F29" s="140" t="s">
        <v>105</v>
      </c>
      <c r="G29" s="111"/>
      <c r="H29" s="21"/>
      <c r="I29" s="108">
        <f t="shared" si="6"/>
        <v>9095345</v>
      </c>
      <c r="J29" s="108"/>
      <c r="K29" s="108"/>
      <c r="L29" s="108"/>
      <c r="M29" s="108"/>
      <c r="N29" s="108"/>
      <c r="O29" s="108"/>
      <c r="P29" s="109"/>
      <c r="Q29" s="108"/>
      <c r="R29" s="108"/>
      <c r="S29" s="108"/>
      <c r="T29" s="109"/>
      <c r="U29" s="110"/>
      <c r="V29" s="108">
        <v>1895</v>
      </c>
      <c r="W29" s="96">
        <f>V29*4711</f>
        <v>8927345</v>
      </c>
      <c r="X29" s="108"/>
      <c r="Y29" s="108"/>
      <c r="Z29" s="108"/>
      <c r="AA29" s="108"/>
      <c r="AB29" s="108"/>
      <c r="AC29" s="108"/>
      <c r="AD29" s="108"/>
      <c r="AE29" s="108"/>
      <c r="AF29" s="109"/>
      <c r="AG29" s="108"/>
      <c r="AH29" s="109"/>
      <c r="AI29" s="108"/>
      <c r="AJ29" s="109"/>
      <c r="AK29" s="108"/>
      <c r="AL29" s="109"/>
      <c r="AM29" s="108"/>
      <c r="AN29" s="109"/>
      <c r="AO29" s="108"/>
      <c r="AP29" s="109"/>
      <c r="AQ29" s="108"/>
      <c r="AR29" s="108">
        <v>168000</v>
      </c>
      <c r="AS29" s="109"/>
    </row>
    <row r="30" spans="1:45" s="142" customFormat="1" ht="26.85" customHeight="1" x14ac:dyDescent="0.3">
      <c r="A30" s="21">
        <v>20</v>
      </c>
      <c r="B30" s="25" t="s">
        <v>69</v>
      </c>
      <c r="C30" s="25" t="s">
        <v>70</v>
      </c>
      <c r="D30" s="152" t="s">
        <v>71</v>
      </c>
      <c r="E30" s="154" t="s">
        <v>72</v>
      </c>
      <c r="F30" s="102">
        <v>32</v>
      </c>
      <c r="G30" s="141"/>
      <c r="H30" s="155"/>
      <c r="I30" s="96">
        <f t="shared" si="6"/>
        <v>5774060.2000000002</v>
      </c>
      <c r="J30" s="156"/>
      <c r="K30" s="96"/>
      <c r="L30" s="96"/>
      <c r="M30" s="96"/>
      <c r="N30" s="96"/>
      <c r="O30" s="96"/>
      <c r="P30" s="101"/>
      <c r="Q30" s="96"/>
      <c r="R30" s="96">
        <v>761.9</v>
      </c>
      <c r="S30" s="96">
        <f>R30*7358</f>
        <v>5606060.2000000002</v>
      </c>
      <c r="T30" s="101"/>
      <c r="U30" s="103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101"/>
      <c r="AG30" s="96"/>
      <c r="AH30" s="101"/>
      <c r="AI30" s="96"/>
      <c r="AJ30" s="101"/>
      <c r="AK30" s="96"/>
      <c r="AL30" s="101"/>
      <c r="AM30" s="96"/>
      <c r="AN30" s="101"/>
      <c r="AO30" s="96"/>
      <c r="AP30" s="101"/>
      <c r="AQ30" s="96"/>
      <c r="AR30" s="96">
        <v>168000</v>
      </c>
      <c r="AS30" s="101"/>
    </row>
    <row r="31" spans="1:45" s="142" customFormat="1" ht="26.85" customHeight="1" x14ac:dyDescent="0.3">
      <c r="A31" s="21">
        <v>21</v>
      </c>
      <c r="B31" s="25" t="s">
        <v>69</v>
      </c>
      <c r="C31" s="25" t="s">
        <v>70</v>
      </c>
      <c r="D31" s="152" t="s">
        <v>71</v>
      </c>
      <c r="E31" s="154" t="s">
        <v>72</v>
      </c>
      <c r="F31" s="102">
        <v>40</v>
      </c>
      <c r="G31" s="141"/>
      <c r="H31" s="155" t="s">
        <v>80</v>
      </c>
      <c r="I31" s="96">
        <f t="shared" si="6"/>
        <v>8975526</v>
      </c>
      <c r="J31" s="156"/>
      <c r="K31" s="96"/>
      <c r="L31" s="96"/>
      <c r="M31" s="96"/>
      <c r="N31" s="96"/>
      <c r="O31" s="96"/>
      <c r="P31" s="101"/>
      <c r="Q31" s="96"/>
      <c r="R31" s="96">
        <v>1197</v>
      </c>
      <c r="S31" s="96">
        <f>R31*7358</f>
        <v>8807526</v>
      </c>
      <c r="T31" s="101"/>
      <c r="U31" s="103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101"/>
      <c r="AG31" s="96"/>
      <c r="AH31" s="101"/>
      <c r="AI31" s="96"/>
      <c r="AJ31" s="101"/>
      <c r="AK31" s="96"/>
      <c r="AL31" s="101"/>
      <c r="AM31" s="96"/>
      <c r="AN31" s="101"/>
      <c r="AO31" s="96"/>
      <c r="AP31" s="101"/>
      <c r="AQ31" s="96"/>
      <c r="AR31" s="96">
        <v>168000</v>
      </c>
      <c r="AS31" s="101"/>
    </row>
    <row r="32" spans="1:45" s="134" customFormat="1" ht="26.85" customHeight="1" x14ac:dyDescent="0.3">
      <c r="A32" s="21">
        <v>22</v>
      </c>
      <c r="B32" s="25" t="s">
        <v>69</v>
      </c>
      <c r="C32" s="25" t="s">
        <v>70</v>
      </c>
      <c r="D32" s="152" t="s">
        <v>71</v>
      </c>
      <c r="E32" s="137" t="s">
        <v>72</v>
      </c>
      <c r="F32" s="113" t="s">
        <v>117</v>
      </c>
      <c r="G32" s="111"/>
      <c r="H32" s="21"/>
      <c r="I32" s="108">
        <f t="shared" si="6"/>
        <v>2267088</v>
      </c>
      <c r="J32" s="108"/>
      <c r="K32" s="108"/>
      <c r="L32" s="108"/>
      <c r="M32" s="108"/>
      <c r="N32" s="108"/>
      <c r="O32" s="108"/>
      <c r="P32" s="109"/>
      <c r="Q32" s="108"/>
      <c r="R32" s="108">
        <v>344</v>
      </c>
      <c r="S32" s="108">
        <f>R32*6102</f>
        <v>2099088</v>
      </c>
      <c r="T32" s="109"/>
      <c r="U32" s="110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9"/>
      <c r="AG32" s="108"/>
      <c r="AH32" s="109"/>
      <c r="AI32" s="108"/>
      <c r="AJ32" s="109"/>
      <c r="AK32" s="108"/>
      <c r="AL32" s="109"/>
      <c r="AM32" s="108"/>
      <c r="AN32" s="109"/>
      <c r="AO32" s="108"/>
      <c r="AP32" s="109"/>
      <c r="AQ32" s="108"/>
      <c r="AR32" s="108">
        <v>168000</v>
      </c>
      <c r="AS32" s="109"/>
    </row>
    <row r="33" spans="1:45" x14ac:dyDescent="0.3">
      <c r="A33" s="21">
        <v>23</v>
      </c>
      <c r="B33" s="25" t="s">
        <v>69</v>
      </c>
      <c r="C33" s="25" t="s">
        <v>70</v>
      </c>
      <c r="D33" s="152" t="s">
        <v>71</v>
      </c>
      <c r="E33" s="137" t="s">
        <v>72</v>
      </c>
      <c r="F33" s="21">
        <v>118</v>
      </c>
      <c r="G33" s="111"/>
      <c r="H33" s="21"/>
      <c r="I33" s="108">
        <f t="shared" si="6"/>
        <v>8929861.8000000007</v>
      </c>
      <c r="J33" s="33"/>
      <c r="K33" s="33"/>
      <c r="L33" s="33"/>
      <c r="M33" s="33"/>
      <c r="N33" s="33"/>
      <c r="O33" s="33"/>
      <c r="P33" s="33"/>
      <c r="Q33" s="33"/>
      <c r="R33" s="108">
        <v>1435.9</v>
      </c>
      <c r="S33" s="108">
        <f>R33*6102</f>
        <v>8761861.8000000007</v>
      </c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108">
        <v>168000</v>
      </c>
      <c r="AS33" s="33"/>
    </row>
    <row r="34" spans="1:45" s="33" customFormat="1" ht="26.85" customHeight="1" x14ac:dyDescent="0.3">
      <c r="A34" s="21">
        <v>24</v>
      </c>
      <c r="B34" s="25" t="s">
        <v>69</v>
      </c>
      <c r="C34" s="25" t="s">
        <v>70</v>
      </c>
      <c r="D34" s="112" t="s">
        <v>71</v>
      </c>
      <c r="E34" s="157" t="s">
        <v>93</v>
      </c>
      <c r="F34" s="21">
        <v>120</v>
      </c>
      <c r="G34" s="111"/>
      <c r="H34" s="21"/>
      <c r="I34" s="108">
        <f t="shared" si="6"/>
        <v>2236578</v>
      </c>
      <c r="J34" s="108"/>
      <c r="K34" s="108"/>
      <c r="L34" s="108"/>
      <c r="M34" s="108"/>
      <c r="N34" s="108"/>
      <c r="O34" s="108"/>
      <c r="P34" s="109"/>
      <c r="Q34" s="108"/>
      <c r="R34" s="108">
        <v>339</v>
      </c>
      <c r="S34" s="108">
        <f>6102*R34</f>
        <v>2068578</v>
      </c>
      <c r="T34" s="109"/>
      <c r="U34" s="110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9"/>
      <c r="AG34" s="108"/>
      <c r="AH34" s="109"/>
      <c r="AI34" s="108"/>
      <c r="AJ34" s="109"/>
      <c r="AK34" s="108"/>
      <c r="AL34" s="109"/>
      <c r="AM34" s="108"/>
      <c r="AN34" s="109"/>
      <c r="AO34" s="108"/>
      <c r="AP34" s="109"/>
      <c r="AQ34" s="108"/>
      <c r="AR34" s="108">
        <v>168000</v>
      </c>
      <c r="AS34" s="109"/>
    </row>
    <row r="35" spans="1:45" s="33" customFormat="1" ht="26.85" customHeight="1" x14ac:dyDescent="0.3">
      <c r="A35" s="21">
        <v>25</v>
      </c>
      <c r="B35" s="25" t="s">
        <v>69</v>
      </c>
      <c r="C35" s="25" t="s">
        <v>70</v>
      </c>
      <c r="D35" s="150" t="s">
        <v>71</v>
      </c>
      <c r="E35" s="137" t="s">
        <v>72</v>
      </c>
      <c r="F35" s="21">
        <v>230</v>
      </c>
      <c r="G35" s="111"/>
      <c r="H35" s="21"/>
      <c r="I35" s="108">
        <f t="shared" si="6"/>
        <v>3908526</v>
      </c>
      <c r="J35" s="108"/>
      <c r="K35" s="108"/>
      <c r="L35" s="108"/>
      <c r="M35" s="108"/>
      <c r="N35" s="108"/>
      <c r="O35" s="108"/>
      <c r="P35" s="109"/>
      <c r="Q35" s="108"/>
      <c r="R35" s="108">
        <v>613</v>
      </c>
      <c r="S35" s="108">
        <f>R35*6102</f>
        <v>3740526</v>
      </c>
      <c r="T35" s="109"/>
      <c r="U35" s="110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9"/>
      <c r="AG35" s="108"/>
      <c r="AH35" s="109"/>
      <c r="AI35" s="108"/>
      <c r="AJ35" s="109"/>
      <c r="AK35" s="108"/>
      <c r="AL35" s="109"/>
      <c r="AM35" s="108"/>
      <c r="AN35" s="109"/>
      <c r="AO35" s="108"/>
      <c r="AP35" s="109"/>
      <c r="AQ35" s="108"/>
      <c r="AR35" s="96">
        <v>168000</v>
      </c>
      <c r="AS35" s="109"/>
    </row>
    <row r="36" spans="1:45" s="33" customFormat="1" ht="26.85" customHeight="1" x14ac:dyDescent="0.3">
      <c r="A36" s="21">
        <v>26</v>
      </c>
      <c r="B36" s="25" t="s">
        <v>69</v>
      </c>
      <c r="C36" s="25" t="s">
        <v>70</v>
      </c>
      <c r="D36" s="25" t="s">
        <v>76</v>
      </c>
      <c r="E36" s="157" t="s">
        <v>92</v>
      </c>
      <c r="F36" s="21">
        <v>6</v>
      </c>
      <c r="G36" s="111"/>
      <c r="H36" s="21"/>
      <c r="I36" s="108">
        <f t="shared" si="6"/>
        <v>7009563</v>
      </c>
      <c r="J36" s="108"/>
      <c r="K36" s="108"/>
      <c r="L36" s="108"/>
      <c r="M36" s="108"/>
      <c r="N36" s="108"/>
      <c r="O36" s="108"/>
      <c r="P36" s="109"/>
      <c r="Q36" s="108"/>
      <c r="R36" s="108">
        <v>1053</v>
      </c>
      <c r="S36" s="108">
        <f t="shared" ref="S36" si="7">6102*R36</f>
        <v>6425406</v>
      </c>
      <c r="T36" s="109"/>
      <c r="U36" s="110"/>
      <c r="V36" s="108"/>
      <c r="W36" s="108"/>
      <c r="X36" s="108">
        <v>133</v>
      </c>
      <c r="Y36" s="108">
        <f>X36*3129</f>
        <v>416157</v>
      </c>
      <c r="Z36" s="108"/>
      <c r="AA36" s="108"/>
      <c r="AB36" s="108"/>
      <c r="AC36" s="108"/>
      <c r="AD36" s="108"/>
      <c r="AE36" s="108"/>
      <c r="AF36" s="109"/>
      <c r="AG36" s="108"/>
      <c r="AH36" s="109"/>
      <c r="AI36" s="108"/>
      <c r="AJ36" s="109"/>
      <c r="AK36" s="108"/>
      <c r="AL36" s="109"/>
      <c r="AM36" s="108"/>
      <c r="AN36" s="109"/>
      <c r="AO36" s="108"/>
      <c r="AP36" s="109"/>
      <c r="AQ36" s="108"/>
      <c r="AR36" s="108">
        <v>168000</v>
      </c>
      <c r="AS36" s="109"/>
    </row>
    <row r="37" spans="1:45" s="134" customFormat="1" ht="26.85" customHeight="1" x14ac:dyDescent="0.3">
      <c r="A37" s="21">
        <v>27</v>
      </c>
      <c r="B37" s="25" t="s">
        <v>69</v>
      </c>
      <c r="C37" s="25" t="s">
        <v>70</v>
      </c>
      <c r="D37" s="25" t="s">
        <v>76</v>
      </c>
      <c r="E37" s="137" t="s">
        <v>92</v>
      </c>
      <c r="F37" s="21">
        <v>8</v>
      </c>
      <c r="G37" s="111"/>
      <c r="H37" s="135"/>
      <c r="I37" s="108">
        <f t="shared" si="6"/>
        <v>6338334</v>
      </c>
      <c r="J37" s="116"/>
      <c r="K37" s="108"/>
      <c r="L37" s="108"/>
      <c r="M37" s="108"/>
      <c r="N37" s="108"/>
      <c r="O37" s="108"/>
      <c r="P37" s="109"/>
      <c r="Q37" s="108"/>
      <c r="R37" s="108">
        <v>923</v>
      </c>
      <c r="S37" s="108">
        <f>R37*6102</f>
        <v>5632146</v>
      </c>
      <c r="T37" s="109"/>
      <c r="U37" s="110"/>
      <c r="V37" s="108"/>
      <c r="W37" s="108"/>
      <c r="X37" s="108">
        <v>172</v>
      </c>
      <c r="Y37" s="108">
        <f>X37*3129</f>
        <v>538188</v>
      </c>
      <c r="Z37" s="108"/>
      <c r="AA37" s="108"/>
      <c r="AB37" s="108"/>
      <c r="AC37" s="108"/>
      <c r="AD37" s="108"/>
      <c r="AE37" s="108"/>
      <c r="AF37" s="109"/>
      <c r="AG37" s="108"/>
      <c r="AH37" s="109"/>
      <c r="AI37" s="108"/>
      <c r="AJ37" s="109"/>
      <c r="AK37" s="108"/>
      <c r="AL37" s="109"/>
      <c r="AM37" s="108"/>
      <c r="AN37" s="109"/>
      <c r="AO37" s="108"/>
      <c r="AP37" s="109"/>
      <c r="AQ37" s="108"/>
      <c r="AR37" s="108">
        <v>168000</v>
      </c>
      <c r="AS37" s="109"/>
    </row>
    <row r="38" spans="1:45" s="134" customFormat="1" ht="26.85" customHeight="1" x14ac:dyDescent="0.3">
      <c r="A38" s="21">
        <v>28</v>
      </c>
      <c r="B38" s="25" t="s">
        <v>69</v>
      </c>
      <c r="C38" s="25" t="s">
        <v>70</v>
      </c>
      <c r="D38" s="150" t="s">
        <v>71</v>
      </c>
      <c r="E38" s="137" t="s">
        <v>99</v>
      </c>
      <c r="F38" s="113" t="s">
        <v>118</v>
      </c>
      <c r="G38" s="111"/>
      <c r="H38" s="21"/>
      <c r="I38" s="96">
        <f t="shared" si="6"/>
        <v>16368810</v>
      </c>
      <c r="J38" s="108"/>
      <c r="K38" s="108"/>
      <c r="L38" s="108"/>
      <c r="M38" s="108"/>
      <c r="N38" s="108"/>
      <c r="O38" s="108"/>
      <c r="P38" s="109"/>
      <c r="Q38" s="108"/>
      <c r="R38" s="108">
        <v>2655</v>
      </c>
      <c r="S38" s="108">
        <f>R38*6102</f>
        <v>16200810</v>
      </c>
      <c r="T38" s="109"/>
      <c r="U38" s="110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9"/>
      <c r="AG38" s="108"/>
      <c r="AH38" s="109"/>
      <c r="AI38" s="108"/>
      <c r="AJ38" s="109"/>
      <c r="AK38" s="108"/>
      <c r="AL38" s="109"/>
      <c r="AM38" s="108"/>
      <c r="AN38" s="109"/>
      <c r="AO38" s="108"/>
      <c r="AP38" s="109"/>
      <c r="AQ38" s="108"/>
      <c r="AR38" s="108">
        <v>168000</v>
      </c>
      <c r="AS38" s="109"/>
    </row>
    <row r="39" spans="1:45" s="33" customFormat="1" ht="26.85" customHeight="1" x14ac:dyDescent="0.3">
      <c r="A39" s="21">
        <v>29</v>
      </c>
      <c r="B39" s="25" t="s">
        <v>69</v>
      </c>
      <c r="C39" s="25" t="s">
        <v>70</v>
      </c>
      <c r="D39" s="112" t="s">
        <v>71</v>
      </c>
      <c r="E39" s="137" t="s">
        <v>99</v>
      </c>
      <c r="F39" s="113" t="s">
        <v>100</v>
      </c>
      <c r="G39" s="111"/>
      <c r="H39" s="21"/>
      <c r="I39" s="108">
        <f t="shared" si="6"/>
        <v>7633797</v>
      </c>
      <c r="J39" s="108"/>
      <c r="K39" s="108"/>
      <c r="L39" s="108"/>
      <c r="M39" s="108"/>
      <c r="N39" s="108"/>
      <c r="O39" s="108"/>
      <c r="P39" s="109"/>
      <c r="Q39" s="108"/>
      <c r="R39" s="108">
        <v>1223.5</v>
      </c>
      <c r="S39" s="108">
        <f>R39*6102</f>
        <v>7465797</v>
      </c>
      <c r="T39" s="109"/>
      <c r="U39" s="110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9"/>
      <c r="AG39" s="108"/>
      <c r="AH39" s="109"/>
      <c r="AI39" s="108"/>
      <c r="AJ39" s="109"/>
      <c r="AK39" s="108"/>
      <c r="AL39" s="109"/>
      <c r="AM39" s="108"/>
      <c r="AN39" s="109"/>
      <c r="AO39" s="108"/>
      <c r="AP39" s="109"/>
      <c r="AQ39" s="108"/>
      <c r="AR39" s="96">
        <v>168000</v>
      </c>
      <c r="AS39" s="109"/>
    </row>
    <row r="40" spans="1:45" s="134" customFormat="1" ht="26.85" customHeight="1" x14ac:dyDescent="0.3">
      <c r="A40" s="21">
        <v>30</v>
      </c>
      <c r="B40" s="25" t="s">
        <v>69</v>
      </c>
      <c r="C40" s="25" t="s">
        <v>70</v>
      </c>
      <c r="D40" s="112" t="s">
        <v>71</v>
      </c>
      <c r="E40" s="137" t="s">
        <v>99</v>
      </c>
      <c r="F40" s="21">
        <v>76</v>
      </c>
      <c r="G40" s="111"/>
      <c r="H40" s="135"/>
      <c r="I40" s="108">
        <f t="shared" si="6"/>
        <v>7617321.5999999996</v>
      </c>
      <c r="J40" s="136"/>
      <c r="K40" s="108"/>
      <c r="L40" s="108"/>
      <c r="M40" s="108"/>
      <c r="N40" s="108"/>
      <c r="O40" s="108"/>
      <c r="P40" s="109"/>
      <c r="Q40" s="108"/>
      <c r="R40" s="108">
        <v>1220.8</v>
      </c>
      <c r="S40" s="108">
        <f>R40*6102</f>
        <v>7449321.5999999996</v>
      </c>
      <c r="T40" s="109"/>
      <c r="U40" s="110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9"/>
      <c r="AG40" s="108"/>
      <c r="AH40" s="109"/>
      <c r="AI40" s="108"/>
      <c r="AJ40" s="109"/>
      <c r="AK40" s="108"/>
      <c r="AL40" s="109"/>
      <c r="AM40" s="108"/>
      <c r="AN40" s="109"/>
      <c r="AO40" s="108"/>
      <c r="AP40" s="109"/>
      <c r="AQ40" s="108"/>
      <c r="AR40" s="108">
        <v>168000</v>
      </c>
      <c r="AS40" s="109"/>
    </row>
    <row r="41" spans="1:45" s="33" customFormat="1" ht="26.85" customHeight="1" x14ac:dyDescent="0.3">
      <c r="A41" s="21">
        <v>31</v>
      </c>
      <c r="B41" s="25" t="s">
        <v>69</v>
      </c>
      <c r="C41" s="25" t="s">
        <v>70</v>
      </c>
      <c r="D41" s="150" t="s">
        <v>78</v>
      </c>
      <c r="E41" s="137" t="s">
        <v>81</v>
      </c>
      <c r="F41" s="140" t="s">
        <v>88</v>
      </c>
      <c r="G41" s="111"/>
      <c r="H41" s="21"/>
      <c r="I41" s="96">
        <f t="shared" si="6"/>
        <v>13453020</v>
      </c>
      <c r="J41" s="108"/>
      <c r="K41" s="108"/>
      <c r="L41" s="108"/>
      <c r="M41" s="108"/>
      <c r="N41" s="108"/>
      <c r="O41" s="108"/>
      <c r="P41" s="109"/>
      <c r="Q41" s="108"/>
      <c r="R41" s="108"/>
      <c r="S41" s="108"/>
      <c r="T41" s="109"/>
      <c r="U41" s="110"/>
      <c r="V41" s="108">
        <v>2820</v>
      </c>
      <c r="W41" s="96">
        <f t="shared" ref="W41" si="8">V41*4711</f>
        <v>13285020</v>
      </c>
      <c r="X41" s="108"/>
      <c r="Y41" s="96"/>
      <c r="Z41" s="151"/>
      <c r="AA41" s="108"/>
      <c r="AB41" s="108"/>
      <c r="AC41" s="108"/>
      <c r="AD41" s="108"/>
      <c r="AE41" s="108"/>
      <c r="AF41" s="109"/>
      <c r="AG41" s="108"/>
      <c r="AH41" s="109"/>
      <c r="AI41" s="108"/>
      <c r="AJ41" s="109"/>
      <c r="AK41" s="108"/>
      <c r="AL41" s="109"/>
      <c r="AM41" s="108"/>
      <c r="AN41" s="109"/>
      <c r="AO41" s="108"/>
      <c r="AP41" s="109"/>
      <c r="AQ41" s="108"/>
      <c r="AR41" s="108">
        <v>168000</v>
      </c>
      <c r="AS41" s="109"/>
    </row>
    <row r="42" spans="1:45" s="33" customFormat="1" ht="26.85" customHeight="1" x14ac:dyDescent="0.3">
      <c r="A42" s="21">
        <v>32</v>
      </c>
      <c r="B42" s="25" t="s">
        <v>69</v>
      </c>
      <c r="C42" s="25" t="s">
        <v>70</v>
      </c>
      <c r="D42" s="150" t="s">
        <v>103</v>
      </c>
      <c r="E42" s="137" t="s">
        <v>104</v>
      </c>
      <c r="F42" s="21">
        <v>1</v>
      </c>
      <c r="G42" s="111"/>
      <c r="H42" s="21"/>
      <c r="I42" s="108">
        <f t="shared" ref="I42" si="9">J42+K42+L42+M42+N42+O42+Q42+S42+U42+W42+Y42+AA42+AC42+AE42+AG42+AI42+AK42+AM42+AO42+AQ42+AR42</f>
        <v>19566258</v>
      </c>
      <c r="J42" s="108"/>
      <c r="K42" s="108"/>
      <c r="L42" s="108"/>
      <c r="M42" s="108"/>
      <c r="N42" s="108"/>
      <c r="O42" s="108"/>
      <c r="P42" s="109"/>
      <c r="Q42" s="108"/>
      <c r="R42" s="108">
        <v>3179</v>
      </c>
      <c r="S42" s="108">
        <f t="shared" ref="S42" si="10">R42*6102</f>
        <v>19398258</v>
      </c>
      <c r="T42" s="109"/>
      <c r="U42" s="110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9"/>
      <c r="AG42" s="108"/>
      <c r="AH42" s="109"/>
      <c r="AI42" s="108"/>
      <c r="AJ42" s="109"/>
      <c r="AK42" s="108"/>
      <c r="AL42" s="109"/>
      <c r="AM42" s="108"/>
      <c r="AN42" s="109"/>
      <c r="AO42" s="108"/>
      <c r="AP42" s="109"/>
      <c r="AQ42" s="108"/>
      <c r="AR42" s="96">
        <v>168000</v>
      </c>
      <c r="AS42" s="109"/>
    </row>
    <row r="43" spans="1:45" s="134" customFormat="1" ht="26.85" customHeight="1" x14ac:dyDescent="0.3">
      <c r="A43" s="21">
        <v>33</v>
      </c>
      <c r="B43" s="25" t="s">
        <v>69</v>
      </c>
      <c r="C43" s="25" t="s">
        <v>70</v>
      </c>
      <c r="D43" s="152" t="s">
        <v>103</v>
      </c>
      <c r="E43" s="137" t="s">
        <v>104</v>
      </c>
      <c r="F43" s="21">
        <v>6</v>
      </c>
      <c r="G43" s="111"/>
      <c r="H43" s="135"/>
      <c r="I43" s="108">
        <f>J43+K43+L43+M43+N43+O43+Q43+S43+U43+W43+Y43+AA43+AC43+AE43+AG43+AI43+AK43+AM43+AO43+AQ43+AR43</f>
        <v>6831404.7999999998</v>
      </c>
      <c r="J43" s="136"/>
      <c r="K43" s="108"/>
      <c r="L43" s="108"/>
      <c r="M43" s="108"/>
      <c r="N43" s="108"/>
      <c r="O43" s="108"/>
      <c r="P43" s="109"/>
      <c r="Q43" s="108"/>
      <c r="R43" s="108">
        <v>905.6</v>
      </c>
      <c r="S43" s="108">
        <f>R43*7358</f>
        <v>6663404.7999999998</v>
      </c>
      <c r="T43" s="109"/>
      <c r="U43" s="110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9"/>
      <c r="AG43" s="108"/>
      <c r="AH43" s="109"/>
      <c r="AI43" s="108"/>
      <c r="AJ43" s="109"/>
      <c r="AK43" s="108"/>
      <c r="AL43" s="109"/>
      <c r="AM43" s="108"/>
      <c r="AN43" s="109"/>
      <c r="AO43" s="108"/>
      <c r="AP43" s="109"/>
      <c r="AQ43" s="108"/>
      <c r="AR43" s="108">
        <v>168000</v>
      </c>
      <c r="AS43" s="109"/>
    </row>
    <row r="44" spans="1:45" s="169" customFormat="1" ht="26.85" customHeight="1" thickBot="1" x14ac:dyDescent="0.35">
      <c r="A44" s="145">
        <v>34</v>
      </c>
      <c r="B44" s="146" t="s">
        <v>69</v>
      </c>
      <c r="C44" s="146" t="s">
        <v>70</v>
      </c>
      <c r="D44" s="147" t="s">
        <v>78</v>
      </c>
      <c r="E44" s="148" t="s">
        <v>91</v>
      </c>
      <c r="F44" s="161" t="s">
        <v>82</v>
      </c>
      <c r="G44" s="162"/>
      <c r="H44" s="163"/>
      <c r="I44" s="164">
        <f t="shared" ref="I44" si="11">J44+K44+L44+M44+N44+O44+Q44+S44+U44+W44+Y44+AA44+AC44+AE44+AG44+AI44+AK44+AM44+AO44+AQ44+AR44</f>
        <v>6210810.5999999996</v>
      </c>
      <c r="J44" s="165"/>
      <c r="K44" s="166"/>
      <c r="L44" s="166"/>
      <c r="M44" s="166"/>
      <c r="N44" s="166"/>
      <c r="O44" s="166"/>
      <c r="P44" s="167"/>
      <c r="Q44" s="166"/>
      <c r="R44" s="166">
        <v>990.3</v>
      </c>
      <c r="S44" s="166">
        <f>R44*6102</f>
        <v>6042810.5999999996</v>
      </c>
      <c r="T44" s="167"/>
      <c r="U44" s="168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7"/>
      <c r="AG44" s="166"/>
      <c r="AH44" s="167"/>
      <c r="AI44" s="166"/>
      <c r="AJ44" s="167"/>
      <c r="AK44" s="166"/>
      <c r="AL44" s="167"/>
      <c r="AM44" s="166"/>
      <c r="AN44" s="167"/>
      <c r="AO44" s="166"/>
      <c r="AP44" s="167"/>
      <c r="AQ44" s="166"/>
      <c r="AR44" s="149">
        <v>168000</v>
      </c>
      <c r="AS44" s="167"/>
    </row>
    <row r="45" spans="1:45" s="232" customFormat="1" ht="25.15" customHeight="1" thickBot="1" x14ac:dyDescent="0.35">
      <c r="A45" s="223" t="s">
        <v>111</v>
      </c>
      <c r="B45" s="223"/>
      <c r="C45" s="224"/>
      <c r="D45" s="224"/>
      <c r="E45" s="224"/>
      <c r="F45" s="207"/>
      <c r="G45" s="207"/>
      <c r="H45" s="207"/>
      <c r="I45" s="225">
        <f>SUM(I11:I44)</f>
        <v>227909993.59999999</v>
      </c>
      <c r="J45" s="225">
        <v>0</v>
      </c>
      <c r="K45" s="225">
        <v>0</v>
      </c>
      <c r="L45" s="225">
        <v>0</v>
      </c>
      <c r="M45" s="225">
        <v>0</v>
      </c>
      <c r="N45" s="225">
        <v>0</v>
      </c>
      <c r="O45" s="225">
        <f>SUM(O11:O44)</f>
        <v>2499899</v>
      </c>
      <c r="P45" s="226"/>
      <c r="Q45" s="225">
        <v>0</v>
      </c>
      <c r="R45" s="227">
        <f>SUM(R10:R44)</f>
        <v>31328.5</v>
      </c>
      <c r="S45" s="225">
        <f>SUM(S10:S44)</f>
        <v>196281064.59999999</v>
      </c>
      <c r="T45" s="228"/>
      <c r="U45" s="229">
        <v>0</v>
      </c>
      <c r="V45" s="225">
        <f>SUM(V10:V44)</f>
        <v>4715</v>
      </c>
      <c r="W45" s="225">
        <f>SUM(W10:W44)</f>
        <v>22212365</v>
      </c>
      <c r="X45" s="225">
        <f>SUM(X11:X44)</f>
        <v>385</v>
      </c>
      <c r="Y45" s="230">
        <f>SUM(Y10:Y44)</f>
        <v>1204665</v>
      </c>
      <c r="Z45" s="228"/>
      <c r="AA45" s="229">
        <v>0</v>
      </c>
      <c r="AB45" s="225"/>
      <c r="AC45" s="225">
        <v>0</v>
      </c>
      <c r="AD45" s="225"/>
      <c r="AE45" s="225">
        <v>0</v>
      </c>
      <c r="AF45" s="226"/>
      <c r="AG45" s="225">
        <v>0</v>
      </c>
      <c r="AH45" s="226"/>
      <c r="AI45" s="225">
        <v>0</v>
      </c>
      <c r="AJ45" s="226"/>
      <c r="AK45" s="225">
        <v>0</v>
      </c>
      <c r="AL45" s="226"/>
      <c r="AM45" s="225">
        <v>0</v>
      </c>
      <c r="AN45" s="226"/>
      <c r="AO45" s="225">
        <v>0</v>
      </c>
      <c r="AP45" s="226"/>
      <c r="AQ45" s="225">
        <v>0</v>
      </c>
      <c r="AR45" s="231">
        <f>SUM(AR10:AR44)</f>
        <v>5712000</v>
      </c>
      <c r="AS45" s="225"/>
    </row>
    <row r="46" spans="1:45" s="134" customFormat="1" ht="26.85" customHeight="1" x14ac:dyDescent="0.3">
      <c r="A46" s="213"/>
      <c r="B46" s="203"/>
      <c r="C46" s="203"/>
      <c r="D46" s="203"/>
      <c r="E46" s="203"/>
      <c r="F46" s="203"/>
      <c r="G46" s="205"/>
      <c r="H46" s="203"/>
      <c r="I46" s="214"/>
      <c r="J46" s="214"/>
      <c r="K46" s="214"/>
      <c r="L46" s="214"/>
      <c r="M46" s="214"/>
      <c r="N46" s="214"/>
      <c r="O46" s="214"/>
      <c r="P46" s="215"/>
      <c r="Q46" s="214"/>
      <c r="R46" s="214"/>
      <c r="S46" s="214"/>
      <c r="T46" s="215"/>
      <c r="U46" s="216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5"/>
      <c r="AG46" s="214"/>
      <c r="AH46" s="215"/>
      <c r="AI46" s="214"/>
      <c r="AJ46" s="215"/>
      <c r="AK46" s="214"/>
      <c r="AL46" s="215"/>
      <c r="AM46" s="214"/>
      <c r="AN46" s="215"/>
      <c r="AO46" s="214"/>
      <c r="AP46" s="215"/>
      <c r="AQ46" s="214"/>
      <c r="AR46" s="214"/>
      <c r="AS46" s="215"/>
    </row>
    <row r="47" spans="1:45" s="134" customFormat="1" ht="26.85" customHeight="1" x14ac:dyDescent="0.3">
      <c r="A47" s="213"/>
      <c r="B47" s="203"/>
      <c r="C47" s="203"/>
      <c r="D47" s="203"/>
      <c r="E47" s="203"/>
      <c r="F47" s="203"/>
      <c r="G47" s="203"/>
      <c r="H47" s="203"/>
      <c r="I47" s="214"/>
      <c r="J47" s="214"/>
      <c r="K47" s="214"/>
      <c r="L47" s="214"/>
      <c r="M47" s="214"/>
      <c r="N47" s="214"/>
      <c r="O47" s="214"/>
      <c r="P47" s="215"/>
      <c r="Q47" s="214"/>
      <c r="R47" s="214"/>
      <c r="S47" s="214"/>
      <c r="T47" s="215"/>
      <c r="U47" s="216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5"/>
      <c r="AG47" s="214"/>
      <c r="AH47" s="215"/>
      <c r="AI47" s="214"/>
      <c r="AJ47" s="215"/>
      <c r="AK47" s="214"/>
      <c r="AL47" s="215"/>
      <c r="AM47" s="214"/>
      <c r="AN47" s="215"/>
      <c r="AO47" s="214"/>
      <c r="AP47" s="215"/>
      <c r="AQ47" s="214"/>
      <c r="AR47" s="214"/>
      <c r="AS47" s="215"/>
    </row>
    <row r="48" spans="1:45" s="134" customFormat="1" ht="26.85" customHeight="1" x14ac:dyDescent="0.3">
      <c r="A48" s="213"/>
      <c r="B48" s="204"/>
      <c r="C48" s="217"/>
      <c r="D48" s="217"/>
      <c r="E48" s="217"/>
      <c r="F48" s="203"/>
      <c r="G48" s="203"/>
      <c r="H48" s="203"/>
      <c r="I48" s="214"/>
      <c r="J48" s="214"/>
      <c r="K48" s="214"/>
      <c r="L48" s="214"/>
      <c r="M48" s="214"/>
      <c r="N48" s="214"/>
      <c r="O48" s="214"/>
      <c r="P48" s="215"/>
      <c r="Q48" s="214"/>
      <c r="R48" s="214"/>
      <c r="S48" s="214"/>
      <c r="T48" s="215"/>
      <c r="U48" s="216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5"/>
      <c r="AG48" s="214"/>
      <c r="AH48" s="215"/>
      <c r="AI48" s="214"/>
      <c r="AJ48" s="215"/>
      <c r="AK48" s="214"/>
      <c r="AL48" s="215"/>
      <c r="AM48" s="214"/>
      <c r="AN48" s="215"/>
      <c r="AO48" s="214"/>
      <c r="AP48" s="215"/>
      <c r="AQ48" s="214"/>
      <c r="AR48" s="214"/>
      <c r="AS48" s="215"/>
    </row>
    <row r="49" spans="1:45" s="134" customFormat="1" ht="22.15" customHeight="1" x14ac:dyDescent="0.3">
      <c r="A49" s="213"/>
      <c r="B49" s="204"/>
      <c r="C49" s="217"/>
      <c r="D49" s="217"/>
      <c r="E49" s="217"/>
      <c r="F49" s="203"/>
      <c r="G49" s="203"/>
      <c r="H49" s="203"/>
      <c r="I49" s="214"/>
      <c r="J49" s="214"/>
      <c r="K49" s="214"/>
      <c r="L49" s="214"/>
      <c r="M49" s="214"/>
      <c r="N49" s="214"/>
      <c r="O49" s="214"/>
      <c r="P49" s="215"/>
      <c r="Q49" s="214"/>
      <c r="R49" s="214"/>
      <c r="S49" s="214"/>
      <c r="T49" s="215"/>
      <c r="U49" s="216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5"/>
      <c r="AG49" s="214"/>
      <c r="AH49" s="215"/>
      <c r="AI49" s="214"/>
      <c r="AJ49" s="215"/>
      <c r="AK49" s="214"/>
      <c r="AL49" s="215"/>
      <c r="AM49" s="214"/>
      <c r="AN49" s="215"/>
      <c r="AO49" s="214"/>
      <c r="AP49" s="215"/>
      <c r="AQ49" s="214"/>
      <c r="AR49" s="214"/>
      <c r="AS49" s="215"/>
    </row>
    <row r="50" spans="1:45" s="142" customFormat="1" ht="24.95" customHeight="1" x14ac:dyDescent="0.3">
      <c r="A50" s="218" t="s">
        <v>83</v>
      </c>
      <c r="B50" s="219"/>
      <c r="C50" s="195"/>
      <c r="D50" s="195"/>
      <c r="E50" s="220"/>
      <c r="F50" s="221"/>
      <c r="G50" s="222"/>
      <c r="H50" s="222"/>
    </row>
    <row r="51" spans="1:45" x14ac:dyDescent="0.3">
      <c r="A51" s="27"/>
      <c r="B51" s="28"/>
      <c r="C51" s="29"/>
      <c r="D51" s="29"/>
      <c r="E51" s="29"/>
      <c r="F51" s="30"/>
      <c r="G51" s="31"/>
      <c r="H51" s="31"/>
    </row>
    <row r="61" spans="1:45" s="32" customFormat="1" x14ac:dyDescent="0.3">
      <c r="A61" s="34"/>
      <c r="B61" s="35"/>
      <c r="C61" s="36"/>
      <c r="D61" s="36"/>
      <c r="E61" s="37"/>
      <c r="F61" s="38"/>
      <c r="G61" s="38"/>
      <c r="H61" s="38"/>
    </row>
    <row r="62" spans="1:45" s="32" customFormat="1" x14ac:dyDescent="0.3">
      <c r="A62" s="34"/>
      <c r="B62" s="35"/>
      <c r="C62" s="36"/>
      <c r="D62" s="36"/>
      <c r="E62" s="37"/>
      <c r="F62" s="38"/>
      <c r="G62" s="38"/>
      <c r="H62" s="38"/>
    </row>
    <row r="63" spans="1:45" s="32" customFormat="1" x14ac:dyDescent="0.3">
      <c r="A63" s="34"/>
      <c r="B63" s="35"/>
      <c r="C63" s="36"/>
      <c r="D63" s="36"/>
      <c r="E63" s="37"/>
      <c r="F63" s="38"/>
      <c r="G63" s="38"/>
      <c r="H63" s="38"/>
    </row>
    <row r="64" spans="1:45" s="32" customFormat="1" x14ac:dyDescent="0.3">
      <c r="A64" s="34"/>
      <c r="B64" s="35"/>
      <c r="C64" s="36"/>
      <c r="D64" s="36"/>
      <c r="E64" s="37"/>
      <c r="F64" s="38"/>
      <c r="G64" s="38"/>
      <c r="H64" s="38"/>
    </row>
    <row r="65" spans="1:8" s="32" customFormat="1" x14ac:dyDescent="0.3">
      <c r="A65" s="34"/>
      <c r="B65" s="35"/>
      <c r="C65" s="36"/>
      <c r="D65" s="36"/>
      <c r="E65" s="37"/>
      <c r="F65" s="38"/>
      <c r="G65" s="38"/>
      <c r="H65" s="38"/>
    </row>
    <row r="66" spans="1:8" s="32" customFormat="1" x14ac:dyDescent="0.3">
      <c r="A66" s="34"/>
      <c r="B66" s="35"/>
      <c r="C66" s="36"/>
      <c r="D66" s="36"/>
      <c r="E66" s="37"/>
      <c r="F66" s="38"/>
      <c r="G66" s="38"/>
      <c r="H66" s="38"/>
    </row>
    <row r="67" spans="1:8" s="32" customFormat="1" x14ac:dyDescent="0.3">
      <c r="A67" s="34"/>
      <c r="B67" s="35"/>
      <c r="C67" s="36"/>
      <c r="D67" s="36"/>
      <c r="E67" s="37"/>
      <c r="F67" s="38"/>
      <c r="G67" s="38"/>
      <c r="H67" s="38"/>
    </row>
    <row r="68" spans="1:8" s="32" customFormat="1" x14ac:dyDescent="0.3">
      <c r="A68" s="34"/>
      <c r="B68" s="35"/>
      <c r="C68" s="36"/>
      <c r="D68" s="36"/>
      <c r="E68" s="37"/>
      <c r="F68" s="38"/>
      <c r="G68" s="38"/>
      <c r="H68" s="38"/>
    </row>
    <row r="69" spans="1:8" s="32" customFormat="1" x14ac:dyDescent="0.3">
      <c r="A69" s="34"/>
      <c r="B69" s="35"/>
      <c r="C69" s="36"/>
      <c r="D69" s="36"/>
      <c r="E69" s="37"/>
      <c r="F69" s="38"/>
      <c r="G69" s="38"/>
      <c r="H69" s="38"/>
    </row>
    <row r="70" spans="1:8" s="32" customFormat="1" x14ac:dyDescent="0.3">
      <c r="A70" s="34"/>
      <c r="B70" s="35"/>
      <c r="C70" s="36"/>
      <c r="D70" s="36"/>
      <c r="E70" s="37"/>
      <c r="F70" s="38"/>
      <c r="G70" s="38"/>
      <c r="H70" s="38"/>
    </row>
    <row r="71" spans="1:8" s="32" customFormat="1" x14ac:dyDescent="0.3">
      <c r="A71" s="34"/>
      <c r="B71" s="35"/>
      <c r="C71" s="36"/>
      <c r="D71" s="36"/>
      <c r="E71" s="37"/>
      <c r="F71" s="38"/>
      <c r="G71" s="38"/>
      <c r="H71" s="38"/>
    </row>
    <row r="72" spans="1:8" s="32" customFormat="1" x14ac:dyDescent="0.3">
      <c r="A72" s="34"/>
      <c r="B72" s="35"/>
      <c r="C72" s="36"/>
      <c r="D72" s="36"/>
      <c r="E72" s="37"/>
      <c r="F72" s="38"/>
      <c r="G72" s="38"/>
      <c r="H72" s="38"/>
    </row>
    <row r="73" spans="1:8" s="32" customFormat="1" x14ac:dyDescent="0.3">
      <c r="A73" s="34"/>
      <c r="B73" s="35"/>
      <c r="C73" s="36"/>
      <c r="D73" s="36"/>
      <c r="E73" s="37"/>
      <c r="F73" s="38"/>
      <c r="G73" s="38"/>
      <c r="H73" s="38"/>
    </row>
    <row r="74" spans="1:8" s="32" customFormat="1" x14ac:dyDescent="0.3">
      <c r="A74" s="34"/>
      <c r="B74" s="35"/>
      <c r="C74" s="36"/>
      <c r="D74" s="36"/>
      <c r="E74" s="37"/>
      <c r="F74" s="38"/>
      <c r="G74" s="38"/>
      <c r="H74" s="38"/>
    </row>
    <row r="75" spans="1:8" s="32" customFormat="1" x14ac:dyDescent="0.3">
      <c r="A75" s="34"/>
      <c r="B75" s="35"/>
      <c r="C75" s="36"/>
      <c r="D75" s="36"/>
      <c r="E75" s="37"/>
      <c r="F75" s="38"/>
      <c r="G75" s="38"/>
      <c r="H75" s="38"/>
    </row>
    <row r="76" spans="1:8" s="32" customFormat="1" x14ac:dyDescent="0.3">
      <c r="A76" s="34"/>
      <c r="B76" s="35"/>
      <c r="C76" s="36"/>
      <c r="D76" s="36"/>
      <c r="E76" s="37"/>
      <c r="F76" s="38"/>
      <c r="G76" s="38"/>
      <c r="H76" s="38"/>
    </row>
    <row r="77" spans="1:8" s="32" customFormat="1" x14ac:dyDescent="0.3">
      <c r="A77" s="34"/>
      <c r="B77" s="35"/>
      <c r="C77" s="36"/>
      <c r="D77" s="36"/>
      <c r="E77" s="37"/>
      <c r="F77" s="38"/>
      <c r="G77" s="38"/>
      <c r="H77" s="38"/>
    </row>
    <row r="78" spans="1:8" s="32" customFormat="1" x14ac:dyDescent="0.3">
      <c r="A78" s="34"/>
      <c r="B78" s="35"/>
      <c r="C78" s="36"/>
      <c r="D78" s="36"/>
      <c r="E78" s="37"/>
      <c r="F78" s="38"/>
      <c r="G78" s="38"/>
      <c r="H78" s="38"/>
    </row>
    <row r="79" spans="1:8" s="32" customFormat="1" x14ac:dyDescent="0.3">
      <c r="A79" s="34"/>
      <c r="B79" s="35"/>
      <c r="C79" s="36"/>
      <c r="D79" s="36"/>
      <c r="E79" s="37"/>
      <c r="F79" s="38"/>
      <c r="G79" s="38"/>
      <c r="H79" s="38"/>
    </row>
    <row r="80" spans="1:8" s="32" customFormat="1" x14ac:dyDescent="0.3">
      <c r="A80" s="34"/>
      <c r="B80" s="35"/>
      <c r="C80" s="36"/>
      <c r="D80" s="36"/>
      <c r="E80" s="37"/>
      <c r="F80" s="38"/>
      <c r="G80" s="38"/>
      <c r="H80" s="38"/>
    </row>
    <row r="81" spans="1:8" s="32" customFormat="1" x14ac:dyDescent="0.3">
      <c r="A81" s="34"/>
      <c r="B81" s="35"/>
      <c r="C81" s="36"/>
      <c r="D81" s="36"/>
      <c r="E81" s="37"/>
      <c r="F81" s="38"/>
      <c r="G81" s="38"/>
      <c r="H81" s="38"/>
    </row>
    <row r="82" spans="1:8" s="32" customFormat="1" x14ac:dyDescent="0.3">
      <c r="A82" s="34"/>
      <c r="B82" s="35"/>
      <c r="C82" s="36"/>
      <c r="D82" s="36"/>
      <c r="E82" s="37"/>
      <c r="F82" s="38"/>
      <c r="G82" s="38"/>
      <c r="H82" s="38"/>
    </row>
    <row r="83" spans="1:8" s="32" customFormat="1" x14ac:dyDescent="0.3">
      <c r="A83" s="34"/>
      <c r="B83" s="35"/>
      <c r="C83" s="36"/>
      <c r="D83" s="36"/>
      <c r="E83" s="37"/>
      <c r="F83" s="38"/>
      <c r="G83" s="38"/>
      <c r="H83" s="38"/>
    </row>
    <row r="84" spans="1:8" s="32" customFormat="1" x14ac:dyDescent="0.3">
      <c r="A84" s="34"/>
      <c r="B84" s="35"/>
      <c r="C84" s="36"/>
      <c r="D84" s="36"/>
      <c r="E84" s="37"/>
      <c r="F84" s="38"/>
      <c r="G84" s="38"/>
      <c r="H84" s="38"/>
    </row>
    <row r="85" spans="1:8" s="32" customFormat="1" x14ac:dyDescent="0.3">
      <c r="A85" s="34"/>
      <c r="B85" s="35"/>
      <c r="C85" s="36"/>
      <c r="D85" s="36"/>
      <c r="E85" s="37"/>
      <c r="F85" s="38"/>
      <c r="G85" s="38"/>
      <c r="H85" s="38"/>
    </row>
    <row r="86" spans="1:8" s="32" customFormat="1" x14ac:dyDescent="0.3">
      <c r="A86" s="34"/>
      <c r="B86" s="35"/>
      <c r="C86" s="36"/>
      <c r="D86" s="36"/>
      <c r="E86" s="37"/>
      <c r="F86" s="38"/>
      <c r="G86" s="38"/>
      <c r="H86" s="38"/>
    </row>
    <row r="87" spans="1:8" s="32" customFormat="1" x14ac:dyDescent="0.3">
      <c r="A87" s="34"/>
      <c r="B87" s="35"/>
      <c r="C87" s="36"/>
      <c r="D87" s="36"/>
      <c r="E87" s="37"/>
      <c r="F87" s="38"/>
      <c r="G87" s="38"/>
      <c r="H87" s="38"/>
    </row>
    <row r="88" spans="1:8" s="32" customFormat="1" x14ac:dyDescent="0.3">
      <c r="A88" s="34"/>
      <c r="B88" s="35"/>
      <c r="C88" s="36"/>
      <c r="D88" s="36"/>
      <c r="E88" s="37"/>
      <c r="F88" s="38"/>
      <c r="G88" s="38"/>
      <c r="H88" s="38"/>
    </row>
    <row r="89" spans="1:8" s="32" customFormat="1" x14ac:dyDescent="0.3">
      <c r="A89" s="34"/>
      <c r="B89" s="35"/>
      <c r="C89" s="36"/>
      <c r="D89" s="36"/>
      <c r="E89" s="37"/>
      <c r="F89" s="38"/>
      <c r="G89" s="38"/>
      <c r="H89" s="38"/>
    </row>
    <row r="90" spans="1:8" s="32" customFormat="1" x14ac:dyDescent="0.3">
      <c r="A90" s="34"/>
      <c r="B90" s="35"/>
      <c r="C90" s="36"/>
      <c r="D90" s="36"/>
      <c r="E90" s="37"/>
      <c r="F90" s="38"/>
      <c r="G90" s="38"/>
      <c r="H90" s="38"/>
    </row>
    <row r="91" spans="1:8" s="32" customFormat="1" x14ac:dyDescent="0.3">
      <c r="A91" s="34"/>
      <c r="B91" s="35"/>
      <c r="C91" s="36"/>
      <c r="D91" s="36"/>
      <c r="E91" s="37"/>
      <c r="F91" s="38"/>
      <c r="G91" s="38"/>
      <c r="H91" s="38"/>
    </row>
    <row r="92" spans="1:8" s="32" customFormat="1" x14ac:dyDescent="0.3">
      <c r="A92" s="34"/>
      <c r="B92" s="35"/>
      <c r="C92" s="36"/>
      <c r="D92" s="36"/>
      <c r="E92" s="37"/>
      <c r="F92" s="38"/>
      <c r="G92" s="38"/>
      <c r="H92" s="38"/>
    </row>
    <row r="93" spans="1:8" s="32" customFormat="1" x14ac:dyDescent="0.3">
      <c r="A93" s="34"/>
      <c r="B93" s="35"/>
      <c r="C93" s="36"/>
      <c r="D93" s="36"/>
      <c r="E93" s="37"/>
      <c r="F93" s="38"/>
      <c r="G93" s="38"/>
      <c r="H93" s="38"/>
    </row>
    <row r="94" spans="1:8" s="32" customFormat="1" x14ac:dyDescent="0.3">
      <c r="A94" s="34"/>
      <c r="B94" s="35"/>
      <c r="C94" s="36"/>
      <c r="D94" s="36"/>
      <c r="E94" s="37"/>
      <c r="F94" s="38"/>
      <c r="G94" s="38"/>
      <c r="H94" s="38"/>
    </row>
    <row r="95" spans="1:8" s="32" customFormat="1" x14ac:dyDescent="0.3">
      <c r="A95" s="34"/>
      <c r="B95" s="35"/>
      <c r="C95" s="36"/>
      <c r="D95" s="36"/>
      <c r="E95" s="37"/>
      <c r="F95" s="38"/>
      <c r="G95" s="38"/>
      <c r="H95" s="38"/>
    </row>
    <row r="96" spans="1:8" s="32" customFormat="1" x14ac:dyDescent="0.3">
      <c r="A96" s="34"/>
      <c r="B96" s="35"/>
      <c r="C96" s="36"/>
      <c r="D96" s="36"/>
      <c r="E96" s="37"/>
      <c r="F96" s="38"/>
      <c r="G96" s="38"/>
      <c r="H96" s="38"/>
    </row>
    <row r="97" spans="1:8" s="32" customFormat="1" x14ac:dyDescent="0.3">
      <c r="A97" s="34"/>
      <c r="B97" s="35"/>
      <c r="C97" s="36"/>
      <c r="D97" s="36"/>
      <c r="E97" s="37"/>
      <c r="F97" s="38"/>
      <c r="G97" s="38"/>
      <c r="H97" s="38"/>
    </row>
    <row r="98" spans="1:8" s="32" customFormat="1" x14ac:dyDescent="0.3">
      <c r="A98" s="34"/>
      <c r="B98" s="35"/>
      <c r="C98" s="36"/>
      <c r="D98" s="36"/>
      <c r="E98" s="37"/>
      <c r="F98" s="38"/>
      <c r="G98" s="38"/>
      <c r="H98" s="38"/>
    </row>
  </sheetData>
  <sheetProtection autoFilter="0"/>
  <autoFilter ref="A9:AV9"/>
  <mergeCells count="33">
    <mergeCell ref="A6:A8"/>
    <mergeCell ref="I6:I7"/>
    <mergeCell ref="W1:AE1"/>
    <mergeCell ref="X6:Y7"/>
    <mergeCell ref="R6:S7"/>
    <mergeCell ref="V6:W7"/>
    <mergeCell ref="J6:O6"/>
    <mergeCell ref="P6:Q7"/>
    <mergeCell ref="B6:H6"/>
    <mergeCell ref="G7:G8"/>
    <mergeCell ref="T6:U7"/>
    <mergeCell ref="AH1:AS1"/>
    <mergeCell ref="A5:AS5"/>
    <mergeCell ref="Z6:AA7"/>
    <mergeCell ref="F7:F8"/>
    <mergeCell ref="E7:E8"/>
    <mergeCell ref="B7:B8"/>
    <mergeCell ref="C7:C8"/>
    <mergeCell ref="D7:D8"/>
    <mergeCell ref="AJ7:AK7"/>
    <mergeCell ref="AL7:AM7"/>
    <mergeCell ref="AO2:AS2"/>
    <mergeCell ref="AM3:AS3"/>
    <mergeCell ref="H7:H8"/>
    <mergeCell ref="AH7:AI7"/>
    <mergeCell ref="AF6:AG7"/>
    <mergeCell ref="AH6:AQ6"/>
    <mergeCell ref="AS6:AS7"/>
    <mergeCell ref="AN7:AO7"/>
    <mergeCell ref="AB6:AC7"/>
    <mergeCell ref="AD6:AE7"/>
    <mergeCell ref="AP7:AQ7"/>
    <mergeCell ref="AR6:AR7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28" fitToWidth="0" fitToHeight="0" pageOrder="overThenDown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56" stopIfTrue="1" id="{84784A53-236D-4FDC-A011-F9C72D1AF7EB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C50:F50 C51</xm:sqref>
        </x14:conditionalFormatting>
        <x14:conditionalFormatting xmlns:xm="http://schemas.microsoft.com/office/excel/2006/main">
          <x14:cfRule type="expression" priority="328" stopIfTrue="1" id="{B780FC41-55F0-4132-A0A7-539B64D60D9A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329" stopIfTrue="1" id="{EA952500-C19F-420F-89C9-C8E0E78D998B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expression" priority="269" stopIfTrue="1" id="{017A570A-25A9-4BE0-B5A4-4D203D9726C4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D51</xm:sqref>
        </x14:conditionalFormatting>
        <x14:conditionalFormatting xmlns:xm="http://schemas.microsoft.com/office/excel/2006/main">
          <x14:cfRule type="expression" priority="300" stopIfTrue="1" id="{1FC313F5-8803-4AC1-8B30-DB52AB993AD9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E51</xm:sqref>
        </x14:conditionalFormatting>
        <x14:conditionalFormatting xmlns:xm="http://schemas.microsoft.com/office/excel/2006/main">
          <x14:cfRule type="expression" priority="2" stopIfTrue="1" id="{7EDD7F65-5D2F-4D6C-B4F8-849B8671AF60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D36:D37</xm:sqref>
        </x14:conditionalFormatting>
        <x14:conditionalFormatting xmlns:xm="http://schemas.microsoft.com/office/excel/2006/main">
          <x14:cfRule type="expression" priority="5" stopIfTrue="1" id="{793FC4ED-2EFC-415B-8007-2E603EC5F74E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D18:D21</xm:sqref>
        </x14:conditionalFormatting>
        <x14:conditionalFormatting xmlns:xm="http://schemas.microsoft.com/office/excel/2006/main">
          <x14:cfRule type="expression" priority="4" stopIfTrue="1" id="{66461486-1749-41D7-8E29-33C0F548AA5A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D15:D16</xm:sqref>
        </x14:conditionalFormatting>
        <x14:conditionalFormatting xmlns:xm="http://schemas.microsoft.com/office/excel/2006/main">
          <x14:cfRule type="expression" priority="3" stopIfTrue="1" id="{A5DF7BE3-338B-44A5-A492-203DBA95906D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D22:D24</xm:sqref>
        </x14:conditionalFormatting>
        <x14:conditionalFormatting xmlns:xm="http://schemas.microsoft.com/office/excel/2006/main">
          <x14:cfRule type="expression" priority="1" stopIfTrue="1" id="{A88962AA-A14B-4A4A-AB49-D375DED69F88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S15"/>
  <sheetViews>
    <sheetView view="pageBreakPreview" topLeftCell="K1" zoomScale="85" zoomScaleNormal="85" zoomScaleSheetLayoutView="85" workbookViewId="0">
      <selection activeCell="Q4" sqref="Q4"/>
    </sheetView>
  </sheetViews>
  <sheetFormatPr defaultColWidth="9.140625" defaultRowHeight="15.75" x14ac:dyDescent="0.25"/>
  <cols>
    <col min="1" max="1" width="4.140625" style="72" customWidth="1"/>
    <col min="2" max="2" width="39.140625" style="72" customWidth="1"/>
    <col min="3" max="3" width="15" style="72" customWidth="1"/>
    <col min="4" max="4" width="21.42578125" style="72" customWidth="1"/>
    <col min="5" max="8" width="9.85546875" style="72" customWidth="1"/>
    <col min="9" max="9" width="8.85546875" style="72" customWidth="1"/>
    <col min="10" max="11" width="9.85546875" style="72" customWidth="1"/>
    <col min="12" max="12" width="9" style="72" customWidth="1"/>
    <col min="13" max="13" width="16.140625" style="72" customWidth="1"/>
    <col min="14" max="14" width="19.140625" style="72" customWidth="1"/>
    <col min="15" max="16384" width="9.140625" style="72"/>
  </cols>
  <sheetData>
    <row r="1" spans="1:19" ht="60.95" customHeight="1" x14ac:dyDescent="0.25">
      <c r="A1" s="62"/>
      <c r="B1" s="71"/>
      <c r="C1" s="71"/>
      <c r="D1" s="71"/>
      <c r="E1" s="71"/>
      <c r="F1" s="261" t="s">
        <v>87</v>
      </c>
      <c r="G1" s="261"/>
      <c r="H1" s="261"/>
      <c r="I1" s="261"/>
      <c r="J1" s="261"/>
      <c r="K1" s="261"/>
      <c r="L1" s="261"/>
      <c r="M1" s="261"/>
      <c r="N1" s="261"/>
    </row>
    <row r="2" spans="1:19" ht="26.25" customHeight="1" x14ac:dyDescent="0.25">
      <c r="A2" s="62"/>
      <c r="B2" s="71"/>
      <c r="C2" s="71"/>
      <c r="D2" s="71"/>
      <c r="E2" s="71"/>
      <c r="F2" s="63"/>
      <c r="G2" s="63"/>
      <c r="H2" s="63"/>
      <c r="I2" s="63"/>
      <c r="J2" s="63"/>
      <c r="K2" s="63"/>
      <c r="L2" s="265" t="s">
        <v>126</v>
      </c>
      <c r="M2" s="265"/>
      <c r="N2" s="265"/>
    </row>
    <row r="3" spans="1:19" ht="32.450000000000003" customHeight="1" x14ac:dyDescent="0.25">
      <c r="A3" s="62"/>
      <c r="B3" s="71"/>
      <c r="C3" s="71"/>
      <c r="D3" s="71"/>
      <c r="E3" s="71"/>
      <c r="F3" s="63"/>
      <c r="G3" s="63"/>
      <c r="H3" s="63"/>
      <c r="I3" s="63"/>
      <c r="J3" s="63"/>
      <c r="K3" s="63"/>
      <c r="L3" s="63"/>
      <c r="M3" s="63"/>
      <c r="N3" s="63"/>
    </row>
    <row r="4" spans="1:19" ht="64.150000000000006" customHeight="1" x14ac:dyDescent="0.25">
      <c r="A4" s="262" t="s">
        <v>125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Q4" s="106"/>
    </row>
    <row r="5" spans="1:19" ht="35.25" customHeight="1" x14ac:dyDescent="0.25">
      <c r="A5" s="263" t="s">
        <v>0</v>
      </c>
      <c r="B5" s="263" t="s">
        <v>62</v>
      </c>
      <c r="C5" s="264" t="s">
        <v>63</v>
      </c>
      <c r="D5" s="264" t="s">
        <v>8</v>
      </c>
      <c r="E5" s="263" t="s">
        <v>64</v>
      </c>
      <c r="F5" s="263"/>
      <c r="G5" s="263"/>
      <c r="H5" s="263"/>
      <c r="I5" s="263"/>
      <c r="J5" s="263" t="s">
        <v>9</v>
      </c>
      <c r="K5" s="263"/>
      <c r="L5" s="263"/>
      <c r="M5" s="263"/>
      <c r="N5" s="263"/>
    </row>
    <row r="6" spans="1:19" ht="47.1" customHeight="1" x14ac:dyDescent="0.25">
      <c r="A6" s="263"/>
      <c r="B6" s="263"/>
      <c r="C6" s="264"/>
      <c r="D6" s="264"/>
      <c r="E6" s="64" t="s">
        <v>65</v>
      </c>
      <c r="F6" s="64" t="s">
        <v>66</v>
      </c>
      <c r="G6" s="64" t="s">
        <v>67</v>
      </c>
      <c r="H6" s="64" t="s">
        <v>68</v>
      </c>
      <c r="I6" s="64" t="s">
        <v>22</v>
      </c>
      <c r="J6" s="64" t="s">
        <v>65</v>
      </c>
      <c r="K6" s="64" t="s">
        <v>66</v>
      </c>
      <c r="L6" s="64" t="s">
        <v>67</v>
      </c>
      <c r="M6" s="64" t="s">
        <v>68</v>
      </c>
      <c r="N6" s="64" t="s">
        <v>22</v>
      </c>
      <c r="S6" s="106"/>
    </row>
    <row r="7" spans="1:19" x14ac:dyDescent="0.25">
      <c r="A7" s="263"/>
      <c r="B7" s="263"/>
      <c r="C7" s="65" t="s">
        <v>60</v>
      </c>
      <c r="D7" s="66" t="s">
        <v>30</v>
      </c>
      <c r="E7" s="66" t="s">
        <v>59</v>
      </c>
      <c r="F7" s="66" t="s">
        <v>59</v>
      </c>
      <c r="G7" s="66" t="s">
        <v>59</v>
      </c>
      <c r="H7" s="66" t="s">
        <v>59</v>
      </c>
      <c r="I7" s="66" t="s">
        <v>59</v>
      </c>
      <c r="J7" s="66" t="s">
        <v>31</v>
      </c>
      <c r="K7" s="66" t="s">
        <v>31</v>
      </c>
      <c r="L7" s="66" t="s">
        <v>31</v>
      </c>
      <c r="M7" s="66" t="s">
        <v>31</v>
      </c>
      <c r="N7" s="66" t="s">
        <v>31</v>
      </c>
      <c r="S7" s="106"/>
    </row>
    <row r="8" spans="1:19" ht="24.95" customHeight="1" x14ac:dyDescent="0.25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  <c r="H8" s="66">
        <v>8</v>
      </c>
      <c r="I8" s="66">
        <v>9</v>
      </c>
      <c r="J8" s="66">
        <v>10</v>
      </c>
      <c r="K8" s="66">
        <v>11</v>
      </c>
      <c r="L8" s="66">
        <v>12</v>
      </c>
      <c r="M8" s="66">
        <v>13</v>
      </c>
      <c r="N8" s="66">
        <v>14</v>
      </c>
    </row>
    <row r="9" spans="1:19" s="73" customFormat="1" ht="33.4" customHeight="1" x14ac:dyDescent="0.25">
      <c r="A9" s="67"/>
      <c r="B9" s="67">
        <v>2023</v>
      </c>
      <c r="C9" s="188">
        <v>191119.5</v>
      </c>
      <c r="D9" s="189">
        <v>7028</v>
      </c>
      <c r="E9" s="67">
        <v>0</v>
      </c>
      <c r="F9" s="67">
        <v>0</v>
      </c>
      <c r="G9" s="67">
        <v>0</v>
      </c>
      <c r="H9" s="67">
        <v>34</v>
      </c>
      <c r="I9" s="67">
        <f>H9</f>
        <v>34</v>
      </c>
      <c r="J9" s="69">
        <v>0</v>
      </c>
      <c r="K9" s="69">
        <v>0</v>
      </c>
      <c r="L9" s="69">
        <v>0</v>
      </c>
      <c r="M9" s="68">
        <v>227909993</v>
      </c>
      <c r="N9" s="68">
        <f>M9</f>
        <v>227909993</v>
      </c>
    </row>
    <row r="10" spans="1:19" s="74" customFormat="1" ht="33.4" customHeight="1" thickBot="1" x14ac:dyDescent="0.3">
      <c r="A10" s="80"/>
      <c r="B10" s="81" t="s">
        <v>90</v>
      </c>
      <c r="C10" s="190">
        <f>C9</f>
        <v>191119.5</v>
      </c>
      <c r="D10" s="191">
        <f>D9</f>
        <v>7028</v>
      </c>
      <c r="E10" s="80">
        <v>0</v>
      </c>
      <c r="F10" s="80">
        <v>0</v>
      </c>
      <c r="G10" s="80">
        <f>G9</f>
        <v>0</v>
      </c>
      <c r="H10" s="80">
        <f>H9</f>
        <v>34</v>
      </c>
      <c r="I10" s="80">
        <f>I9</f>
        <v>34</v>
      </c>
      <c r="J10" s="83">
        <v>0</v>
      </c>
      <c r="K10" s="83">
        <v>0</v>
      </c>
      <c r="L10" s="83">
        <v>0</v>
      </c>
      <c r="M10" s="82">
        <f>M9</f>
        <v>227909993</v>
      </c>
      <c r="N10" s="82">
        <f>M9</f>
        <v>227909993</v>
      </c>
    </row>
    <row r="11" spans="1:19" s="75" customFormat="1" ht="30.75" customHeight="1" x14ac:dyDescent="0.25">
      <c r="A11" s="77"/>
      <c r="B11" s="78">
        <v>2024</v>
      </c>
      <c r="C11" s="104"/>
      <c r="D11" s="105"/>
      <c r="E11" s="79"/>
      <c r="F11" s="79"/>
      <c r="G11" s="79"/>
      <c r="H11" s="105"/>
      <c r="I11" s="105"/>
      <c r="J11" s="79"/>
      <c r="K11" s="79"/>
      <c r="L11" s="79"/>
      <c r="M11" s="104"/>
      <c r="N11" s="79"/>
    </row>
    <row r="12" spans="1:19" s="76" customFormat="1" ht="39.4" customHeight="1" thickBot="1" x14ac:dyDescent="0.3">
      <c r="A12" s="91">
        <v>1</v>
      </c>
      <c r="B12" s="91" t="s">
        <v>90</v>
      </c>
      <c r="C12" s="92"/>
      <c r="D12" s="93"/>
      <c r="E12" s="92"/>
      <c r="F12" s="92"/>
      <c r="G12" s="92"/>
      <c r="H12" s="93"/>
      <c r="I12" s="93"/>
      <c r="J12" s="92"/>
      <c r="K12" s="92"/>
      <c r="L12" s="92"/>
      <c r="M12" s="92"/>
      <c r="N12" s="92"/>
    </row>
    <row r="13" spans="1:19" s="74" customFormat="1" ht="30.75" customHeight="1" x14ac:dyDescent="0.25">
      <c r="A13" s="84"/>
      <c r="B13" s="85">
        <v>2025</v>
      </c>
      <c r="C13" s="86"/>
      <c r="D13" s="87"/>
      <c r="E13" s="88"/>
      <c r="F13" s="88"/>
      <c r="G13" s="88"/>
      <c r="H13" s="87"/>
      <c r="I13" s="87"/>
      <c r="J13" s="89"/>
      <c r="K13" s="89"/>
      <c r="L13" s="89"/>
      <c r="M13" s="170"/>
      <c r="N13" s="90"/>
    </row>
    <row r="14" spans="1:19" s="74" customFormat="1" ht="41.85" customHeight="1" thickBot="1" x14ac:dyDescent="0.3">
      <c r="A14" s="81">
        <v>1</v>
      </c>
      <c r="B14" s="233" t="s">
        <v>90</v>
      </c>
      <c r="C14" s="234"/>
      <c r="D14" s="235"/>
      <c r="E14" s="236"/>
      <c r="F14" s="236"/>
      <c r="G14" s="236"/>
      <c r="H14" s="237"/>
      <c r="I14" s="237"/>
      <c r="J14" s="238"/>
      <c r="K14" s="238"/>
      <c r="L14" s="238"/>
      <c r="M14" s="239"/>
      <c r="N14" s="239"/>
    </row>
    <row r="15" spans="1:19" ht="24.6" customHeight="1" x14ac:dyDescent="0.25">
      <c r="A15" s="70" t="s">
        <v>83</v>
      </c>
      <c r="B15" s="70"/>
      <c r="C15" s="70"/>
      <c r="D15" s="70"/>
      <c r="E15" s="70"/>
      <c r="F15" s="70"/>
      <c r="G15" s="70"/>
      <c r="H15" s="70"/>
      <c r="I15" s="70"/>
      <c r="J15" s="70"/>
      <c r="K15" s="71"/>
      <c r="L15" s="71"/>
      <c r="M15" s="71"/>
      <c r="N15" s="71"/>
    </row>
  </sheetData>
  <autoFilter ref="A8:O8"/>
  <mergeCells count="9">
    <mergeCell ref="F1:N1"/>
    <mergeCell ref="A4:N4"/>
    <mergeCell ref="A5:A7"/>
    <mergeCell ref="B5:B7"/>
    <mergeCell ref="C5:C6"/>
    <mergeCell ref="D5:D6"/>
    <mergeCell ref="E5:I5"/>
    <mergeCell ref="J5:N5"/>
    <mergeCell ref="L2:N2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перечень МКД 2023-2025</vt:lpstr>
      <vt:lpstr>виды ремонта 2023-2025</vt:lpstr>
      <vt:lpstr>показатели</vt:lpstr>
      <vt:lpstr>'виды ремонта 2023-2025'!Заголовки_для_печати</vt:lpstr>
      <vt:lpstr>'перечень МКД 2023-2025'!Заголовки_для_печати</vt:lpstr>
      <vt:lpstr>показатели!Заголовки_для_печати</vt:lpstr>
      <vt:lpstr>'виды ремонта 2023-2025'!Область_печати</vt:lpstr>
      <vt:lpstr>'перечень МКД 2023-2025'!Область_печати</vt:lpstr>
      <vt:lpstr>показатели!Область_печати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Пчельников Иван Александрович</dc:creator>
  <cp:lastModifiedBy>press</cp:lastModifiedBy>
  <cp:lastPrinted>2021-07-15T07:28:42Z</cp:lastPrinted>
  <dcterms:created xsi:type="dcterms:W3CDTF">2014-10-15T08:46:29Z</dcterms:created>
  <dcterms:modified xsi:type="dcterms:W3CDTF">2021-07-15T08:46:39Z</dcterms:modified>
</cp:coreProperties>
</file>